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codeName="ThisWorkbook" defaultThemeVersion="124226"/>
  <xr:revisionPtr revIDLastSave="0" documentId="8_{8316E951-7EA9-451B-A627-719828235F13}" xr6:coauthVersionLast="47" xr6:coauthVersionMax="47" xr10:uidLastSave="{00000000-0000-0000-0000-000000000000}"/>
  <bookViews>
    <workbookView xWindow="-120" yWindow="-120" windowWidth="20730" windowHeight="11160" tabRatio="921" activeTab="2" xr2:uid="{00000000-000D-0000-FFFF-FFFF00000000}"/>
  </bookViews>
  <sheets>
    <sheet name="Cover page" sheetId="45" r:id="rId1"/>
    <sheet name="Guide" sheetId="47" r:id="rId2"/>
    <sheet name="Assumptions input" sheetId="40" r:id="rId3"/>
    <sheet name="Unit costs" sheetId="21" r:id="rId4"/>
    <sheet name="Resource impact template" sheetId="41" r:id="rId5"/>
    <sheet name="Resource impact over time" sheetId="42" r:id="rId6"/>
  </sheets>
  <externalReferences>
    <externalReference r:id="rId7"/>
    <externalReference r:id="rId8"/>
    <externalReference r:id="rId9"/>
    <externalReference r:id="rId10"/>
    <externalReference r:id="rId11"/>
  </externalReferences>
  <definedNames>
    <definedName name="ENGCCGS">#REF!</definedName>
    <definedName name="ENGLANDICS">#REF!</definedName>
    <definedName name="LAUCALAUTHWALES">#REF!</definedName>
    <definedName name="LOCALAUTH">#REF!</definedName>
    <definedName name="LOCALAUTHENG">#REF!</definedName>
    <definedName name="LOCALAUTHNI">#REF!</definedName>
    <definedName name="LOCALAUTHNORTHI" localSheetId="2">'[1]Population selection'!$B$698:$B$708</definedName>
    <definedName name="LOCALAUTHNORTHI" localSheetId="5">'[2]Population selection'!$B$658:$B$668</definedName>
    <definedName name="LOCALAUTHNORTHI" localSheetId="4">'[3]Population selection'!$B$698:$B$708</definedName>
    <definedName name="LOCALAUTHNORTHI">#REF!</definedName>
    <definedName name="LOCALAUTHWALES">#REF!</definedName>
    <definedName name="NATIONAL">#REF!</definedName>
    <definedName name="NHSENGRE">#REF!</definedName>
    <definedName name="NI_HSCT">#REF!</definedName>
    <definedName name="ORGTYPE" localSheetId="0">'[4]Population selection'!$L$12:$L$18</definedName>
    <definedName name="ORGTYPE" localSheetId="5">'[5]Population selection'!$L$12:$L$19</definedName>
    <definedName name="ORGTYPE">#REF!</definedName>
    <definedName name="ORGTYPE2">'[5]Population selection'!$L$12:$L$19</definedName>
    <definedName name="ORGTYPE3">'[5]Population selection'!$L$12:$L$19</definedName>
    <definedName name="PER100K">#REF!</definedName>
    <definedName name="_xlnm.Print_Area" localSheetId="2">'Assumptions input'!$A$1:$L$42</definedName>
    <definedName name="_xlnm.Print_Area" localSheetId="0">#REF!</definedName>
    <definedName name="_xlnm.Print_Area" localSheetId="5">'Resource impact over time'!$A$1:$J$28</definedName>
    <definedName name="_xlnm.Print_Area" localSheetId="4">'Resource impact template'!$A$1:$K$27</definedName>
    <definedName name="_xlnm.Print_Area" localSheetId="3">'Unit costs'!$A$1:$E$10</definedName>
    <definedName name="_xlnm.Print_Area">#REF!</definedName>
    <definedName name="Print_Area1">#REF!</definedName>
    <definedName name="_xlnm.Print_Titles" localSheetId="2">'Assumptions input'!$1:$1</definedName>
    <definedName name="_xlnm.Print_Titles">#N/A</definedName>
    <definedName name="WALESH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0" l="1"/>
  <c r="Q24" i="42" l="1"/>
  <c r="Q26" i="42" s="1"/>
  <c r="P24" i="42"/>
  <c r="P26" i="42" s="1"/>
  <c r="O24" i="42"/>
  <c r="O26" i="42" s="1"/>
  <c r="Q19" i="42"/>
  <c r="Q21" i="42" s="1"/>
  <c r="P19" i="42"/>
  <c r="P21" i="42" s="1"/>
  <c r="O19" i="42"/>
  <c r="O21" i="42" s="1"/>
  <c r="X17" i="42"/>
  <c r="W17" i="42"/>
  <c r="V17" i="42"/>
  <c r="U17" i="42"/>
  <c r="T17" i="42"/>
  <c r="D11" i="42"/>
  <c r="C11" i="42"/>
  <c r="D10" i="42"/>
  <c r="C10" i="42"/>
  <c r="D9" i="42"/>
  <c r="C9" i="42"/>
  <c r="A1" i="42"/>
  <c r="C9" i="41"/>
  <c r="C8" i="41"/>
  <c r="C6" i="41"/>
  <c r="A1" i="41"/>
  <c r="D28" i="21"/>
  <c r="D27" i="21"/>
  <c r="D26" i="21"/>
  <c r="D24" i="21"/>
  <c r="D23" i="21"/>
  <c r="D22" i="21"/>
  <c r="D21" i="21"/>
  <c r="D20" i="21"/>
  <c r="D19" i="21"/>
  <c r="C14" i="21"/>
  <c r="B14" i="21"/>
  <c r="C9" i="21"/>
  <c r="D9" i="21" s="1"/>
  <c r="B6" i="41" s="1"/>
  <c r="B9" i="21"/>
  <c r="A1" i="21"/>
  <c r="I11" i="40"/>
  <c r="G11" i="40"/>
  <c r="D11" i="40"/>
  <c r="B11" i="40"/>
  <c r="C9" i="40"/>
  <c r="D14" i="21" l="1"/>
  <c r="D30" i="21"/>
  <c r="B8" i="41" s="1"/>
  <c r="H7" i="40"/>
  <c r="H9" i="40" s="1"/>
  <c r="H13" i="40" s="1"/>
  <c r="J7" i="40"/>
  <c r="J9" i="40" s="1"/>
  <c r="J13" i="40" s="1"/>
  <c r="B19" i="41"/>
  <c r="B13" i="42"/>
  <c r="B20" i="41"/>
  <c r="B9" i="41"/>
  <c r="B14" i="42"/>
  <c r="C13" i="40"/>
  <c r="C13" i="42"/>
  <c r="D13" i="42" s="1"/>
  <c r="B14" i="41"/>
  <c r="B13" i="41"/>
  <c r="C10" i="40"/>
  <c r="E7" i="40"/>
  <c r="E9" i="41"/>
  <c r="H10" i="40" l="1"/>
  <c r="H19" i="40" s="1"/>
  <c r="H23" i="40" s="1"/>
  <c r="J10" i="40"/>
  <c r="J19" i="40" s="1"/>
  <c r="C20" i="40"/>
  <c r="C14" i="42"/>
  <c r="C16" i="42" s="1"/>
  <c r="C19" i="40"/>
  <c r="J23" i="40"/>
  <c r="J22" i="40"/>
  <c r="G13" i="42"/>
  <c r="I13" i="42" s="1"/>
  <c r="D24" i="42"/>
  <c r="D19" i="42"/>
  <c r="C19" i="42"/>
  <c r="E15" i="42"/>
  <c r="H15" i="42" s="1"/>
  <c r="J15" i="42" s="1"/>
  <c r="D15" i="42"/>
  <c r="G15" i="42" s="1"/>
  <c r="E13" i="42"/>
  <c r="C24" i="42"/>
  <c r="E14" i="42"/>
  <c r="B20" i="42"/>
  <c r="C16" i="40"/>
  <c r="E19" i="41" s="1"/>
  <c r="E6" i="41"/>
  <c r="C15" i="40"/>
  <c r="E13" i="41" s="1"/>
  <c r="I13" i="41" s="1"/>
  <c r="B24" i="42"/>
  <c r="I19" i="41"/>
  <c r="H15" i="40"/>
  <c r="H16" i="40"/>
  <c r="C11" i="40"/>
  <c r="B19" i="42"/>
  <c r="J15" i="40"/>
  <c r="J16" i="40"/>
  <c r="D14" i="42"/>
  <c r="J11" i="40"/>
  <c r="B25" i="42"/>
  <c r="E10" i="40"/>
  <c r="E13" i="40"/>
  <c r="E9" i="40"/>
  <c r="E11" i="40" s="1"/>
  <c r="H22" i="40"/>
  <c r="H11" i="40"/>
  <c r="I9" i="41"/>
  <c r="B15" i="42"/>
  <c r="I15" i="42" l="1"/>
  <c r="G14" i="42"/>
  <c r="I14" i="42" s="1"/>
  <c r="D25" i="42"/>
  <c r="D20" i="42"/>
  <c r="G19" i="42"/>
  <c r="E16" i="40"/>
  <c r="F19" i="41" s="1"/>
  <c r="F6" i="41"/>
  <c r="E15" i="40"/>
  <c r="F13" i="41" s="1"/>
  <c r="H14" i="42"/>
  <c r="J14" i="42" s="1"/>
  <c r="E25" i="42"/>
  <c r="E20" i="42"/>
  <c r="D16" i="42"/>
  <c r="E19" i="40"/>
  <c r="E20" i="40"/>
  <c r="F8" i="41"/>
  <c r="F9" i="41"/>
  <c r="L24" i="42"/>
  <c r="L26" i="42" s="1"/>
  <c r="S24" i="42"/>
  <c r="D26" i="42"/>
  <c r="G24" i="42"/>
  <c r="I24" i="42" s="1"/>
  <c r="H13" i="42"/>
  <c r="J13" i="42" s="1"/>
  <c r="E19" i="42"/>
  <c r="E16" i="42"/>
  <c r="E24" i="42"/>
  <c r="D6" i="41"/>
  <c r="D10" i="41" s="1"/>
  <c r="I6" i="41"/>
  <c r="L19" i="42"/>
  <c r="L21" i="42" s="1"/>
  <c r="S19" i="42"/>
  <c r="C22" i="40"/>
  <c r="E14" i="41" s="1"/>
  <c r="I14" i="41" s="1"/>
  <c r="I16" i="41" s="1"/>
  <c r="E8" i="41"/>
  <c r="I8" i="41" s="1"/>
  <c r="C23" i="40"/>
  <c r="E20" i="41" s="1"/>
  <c r="I20" i="41" s="1"/>
  <c r="I22" i="41" s="1"/>
  <c r="C25" i="42"/>
  <c r="C26" i="42" s="1"/>
  <c r="C20" i="42"/>
  <c r="C21" i="42" s="1"/>
  <c r="M19" i="42" l="1"/>
  <c r="M21" i="42" s="1"/>
  <c r="I19" i="42"/>
  <c r="I16" i="42"/>
  <c r="J16" i="42"/>
  <c r="G20" i="42"/>
  <c r="I20" i="42" s="1"/>
  <c r="E10" i="41"/>
  <c r="H20" i="42"/>
  <c r="J20" i="42" s="1"/>
  <c r="X19" i="42"/>
  <c r="X21" i="42" s="1"/>
  <c r="X22" i="42" s="1"/>
  <c r="S21" i="42"/>
  <c r="V19" i="42"/>
  <c r="V21" i="42" s="1"/>
  <c r="V22" i="42" s="1"/>
  <c r="W19" i="42"/>
  <c r="W21" i="42" s="1"/>
  <c r="W22" i="42" s="1"/>
  <c r="G9" i="41"/>
  <c r="J9" i="41"/>
  <c r="K9" i="41" s="1"/>
  <c r="I10" i="41"/>
  <c r="I25" i="41" s="1"/>
  <c r="G6" i="41"/>
  <c r="F10" i="41"/>
  <c r="J6" i="41"/>
  <c r="G13" i="41"/>
  <c r="J13" i="41"/>
  <c r="G19" i="41"/>
  <c r="J19" i="41"/>
  <c r="G8" i="41"/>
  <c r="J8" i="41"/>
  <c r="K8" i="41" s="1"/>
  <c r="E22" i="40"/>
  <c r="F14" i="41" s="1"/>
  <c r="E23" i="40"/>
  <c r="F20" i="41" s="1"/>
  <c r="E22" i="41"/>
  <c r="M24" i="42"/>
  <c r="M26" i="42" s="1"/>
  <c r="D21" i="42"/>
  <c r="E16" i="41"/>
  <c r="H24" i="42"/>
  <c r="J24" i="42" s="1"/>
  <c r="E26" i="42"/>
  <c r="T24" i="42"/>
  <c r="T26" i="42" s="1"/>
  <c r="X24" i="42"/>
  <c r="X26" i="42" s="1"/>
  <c r="W24" i="42"/>
  <c r="W26" i="42" s="1"/>
  <c r="S26" i="42"/>
  <c r="V24" i="42"/>
  <c r="V26" i="42" s="1"/>
  <c r="E21" i="42"/>
  <c r="H19" i="42"/>
  <c r="J19" i="42" s="1"/>
  <c r="H25" i="42"/>
  <c r="J25" i="42" s="1"/>
  <c r="G25" i="42"/>
  <c r="I25" i="42" s="1"/>
  <c r="I21" i="42" l="1"/>
  <c r="G21" i="42"/>
  <c r="I26" i="42"/>
  <c r="G14" i="41"/>
  <c r="G16" i="41" s="1"/>
  <c r="J14" i="41"/>
  <c r="K14" i="41" s="1"/>
  <c r="F16" i="41"/>
  <c r="G20" i="41"/>
  <c r="G22" i="41" s="1"/>
  <c r="J20" i="41"/>
  <c r="K20" i="41" s="1"/>
  <c r="J10" i="41"/>
  <c r="K6" i="41"/>
  <c r="K10" i="41" s="1"/>
  <c r="T19" i="42"/>
  <c r="T21" i="42" s="1"/>
  <c r="T22" i="42" s="1"/>
  <c r="K13" i="41"/>
  <c r="H21" i="42"/>
  <c r="N19" i="42"/>
  <c r="N21" i="42" s="1"/>
  <c r="H26" i="42"/>
  <c r="N24" i="42"/>
  <c r="N26" i="42" s="1"/>
  <c r="K19" i="41"/>
  <c r="G10" i="41"/>
  <c r="F22" i="41"/>
  <c r="G26" i="42"/>
  <c r="J16" i="41" l="1"/>
  <c r="I28" i="42"/>
  <c r="K22" i="41"/>
  <c r="J26" i="42"/>
  <c r="U24" i="42"/>
  <c r="U26" i="42" s="1"/>
  <c r="J21" i="42"/>
  <c r="U19" i="42"/>
  <c r="U21" i="42" s="1"/>
  <c r="U22" i="42" s="1"/>
  <c r="J22" i="41"/>
  <c r="J25" i="41" s="1"/>
  <c r="K16" i="41"/>
  <c r="K25" i="41" s="1"/>
  <c r="J28"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00000000-0006-0000-0200-000001000000}">
      <text>
        <r>
          <rPr>
            <b/>
            <i/>
            <sz val="12"/>
            <color indexed="81"/>
            <rFont val="Tahoma"/>
            <family val="2"/>
          </rPr>
          <t>STEP 1:</t>
        </r>
        <r>
          <rPr>
            <sz val="10"/>
            <color indexed="81"/>
            <rFont val="Tahoma"/>
            <family val="2"/>
          </rPr>
          <t xml:space="preserve">
</t>
        </r>
        <r>
          <rPr>
            <sz val="11"/>
            <color indexed="81"/>
            <rFont val="Tahoma"/>
            <family val="2"/>
          </rPr>
          <t>Manually input the count of people you want to base your analysis on into cell B4</t>
        </r>
      </text>
    </comment>
    <comment ref="J23" authorId="0" shapeId="0" xr:uid="{00000000-0006-0000-0200-000002000000}">
      <text>
        <r>
          <rPr>
            <b/>
            <i/>
            <sz val="12"/>
            <color indexed="81"/>
            <rFont val="Tahoma"/>
            <family val="2"/>
          </rPr>
          <t>STEP 2:</t>
        </r>
        <r>
          <rPr>
            <sz val="9"/>
            <color indexed="81"/>
            <rFont val="Tahoma"/>
            <family val="2"/>
          </rPr>
          <t xml:space="preserve">
</t>
        </r>
        <r>
          <rPr>
            <sz val="11"/>
            <color indexed="81"/>
            <rFont val="Tahoma"/>
            <family val="2"/>
          </rPr>
          <t>Manually input the proportion of people who have been treated with FESS into cell B9. Input the proportion who had readmissions and revisions to FESS in cells B15 and B16, if different from clinical expert opinion stated here.
If the trust has started to use XprESS under local anaesthetic already you can input that into cell B19 and XprESS under general anaesthetic into cell B20* as well as the re-admissions &amp; revisions for XprESS in B22 and B23, if different from the clinical expert opinion stated here.</t>
        </r>
        <r>
          <rPr>
            <sz val="9"/>
            <color indexed="81"/>
            <rFont val="Tahoma"/>
            <family val="2"/>
          </rPr>
          <t xml:space="preserve">
</t>
        </r>
        <r>
          <rPr>
            <b/>
            <i/>
            <sz val="12"/>
            <color indexed="81"/>
            <rFont val="Tahoma"/>
            <family val="2"/>
          </rPr>
          <t>STEP 3:</t>
        </r>
        <r>
          <rPr>
            <sz val="9"/>
            <color indexed="81"/>
            <rFont val="Tahoma"/>
            <family val="2"/>
          </rPr>
          <t xml:space="preserve">
</t>
        </r>
        <r>
          <rPr>
            <sz val="11"/>
            <color indexed="81"/>
            <rFont val="Tahoma"/>
            <family val="2"/>
          </rPr>
          <t xml:space="preserve">Manually input the proportion of people who will be treated with FESS into cell D9, XprESS into cell D10. Then manually input the proportion of  XprESS under local anaesthetic inD19 &amp; XprESS in general anaesthetic into cell D20*. 
Input the proportion who may have readmissions and revisions to FESS and XprESS in cells D15 and D16, and D22 and D23, respectively, if different from clinical expert opinion.
</t>
        </r>
        <r>
          <rPr>
            <i/>
            <sz val="10"/>
            <color indexed="10"/>
            <rFont val="Tahoma"/>
            <family val="2"/>
          </rPr>
          <t>*Cells must add up to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5" authorId="0" shapeId="0" xr:uid="{00000000-0006-0000-0400-000001000000}">
      <text>
        <r>
          <rPr>
            <b/>
            <i/>
            <sz val="11"/>
            <color indexed="81"/>
            <rFont val="Tahoma"/>
            <family val="2"/>
          </rPr>
          <t>PLEASE NOTE:</t>
        </r>
        <r>
          <rPr>
            <b/>
            <sz val="11"/>
            <color indexed="81"/>
            <rFont val="Tahoma"/>
            <family val="2"/>
          </rPr>
          <t xml:space="preserve">
</t>
        </r>
        <r>
          <rPr>
            <sz val="11"/>
            <color indexed="81"/>
            <rFont val="Tahoma"/>
            <family val="2"/>
          </rPr>
          <t>Subsequent years costings and populations can be inputted for years 2-5 in 'Resource impact over time' tab</t>
        </r>
      </text>
    </comment>
    <comment ref="D5" authorId="0" shapeId="0" xr:uid="{00000000-0006-0000-0400-000002000000}">
      <text>
        <r>
          <rPr>
            <b/>
            <i/>
            <sz val="11"/>
            <color indexed="81"/>
            <rFont val="Tahoma"/>
            <family val="2"/>
          </rPr>
          <t>STEP 4:</t>
        </r>
        <r>
          <rPr>
            <sz val="11"/>
            <color indexed="81"/>
            <rFont val="Tahoma"/>
            <family val="2"/>
          </rPr>
          <t xml:space="preserve">
</t>
        </r>
        <r>
          <rPr>
            <i/>
            <sz val="11"/>
            <color indexed="81"/>
            <rFont val="Tahoma"/>
            <family val="2"/>
          </rPr>
          <t>Optional</t>
        </r>
        <r>
          <rPr>
            <sz val="11"/>
            <color indexed="81"/>
            <rFont val="Tahoma"/>
            <family val="2"/>
          </rPr>
          <t xml:space="preserve"> - If costing is different to National tariff ('Unit costs' tab) please input local estimates
</t>
        </r>
      </text>
    </comment>
    <comment ref="B9" authorId="0" shapeId="0" xr:uid="{00000000-0006-0000-0400-000003000000}">
      <text>
        <r>
          <rPr>
            <b/>
            <i/>
            <sz val="12"/>
            <color indexed="81"/>
            <rFont val="Tahoma"/>
            <family val="2"/>
          </rPr>
          <t>PLEASE NOTE:</t>
        </r>
        <r>
          <rPr>
            <sz val="11"/>
            <color indexed="81"/>
            <rFont val="Tahoma"/>
            <family val="2"/>
          </rPr>
          <t xml:space="preserve">
XprESS under general anaesthetic figure calculated by applying a ratio of 0.631:1 surgery with local anaesthetic costing to procedure with general anaesthetic as stated in NICE Guidance MTG30.</t>
        </r>
      </text>
    </comment>
  </commentList>
</comments>
</file>

<file path=xl/sharedStrings.xml><?xml version="1.0" encoding="utf-8"?>
<sst xmlns="http://schemas.openxmlformats.org/spreadsheetml/2006/main" count="726" uniqueCount="105">
  <si>
    <t>-</t>
  </si>
  <si>
    <t>Assumptions input</t>
  </si>
  <si>
    <t>Guide</t>
  </si>
  <si>
    <t>• gathering expert opinion</t>
  </si>
  <si>
    <t>• testing the model, including the assumptions and outcomes</t>
  </si>
  <si>
    <t>• background research into the guidance content, current practice, published information and available data</t>
  </si>
  <si>
    <t>will vary according to baseline position and degree of change needed.</t>
  </si>
  <si>
    <t>Unit costs</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</si>
  <si>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</si>
  <si>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</si>
  <si>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</si>
  <si>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</si>
  <si>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Resource impact over time is presented for illustrative purposes only. Progression towards implementation</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</si>
  <si>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</si>
  <si>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</si>
  <si>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Unit Cost</t>
  </si>
  <si>
    <t>Activity current practice</t>
  </si>
  <si>
    <t>Activity future practice</t>
  </si>
  <si>
    <t>Activity change</t>
  </si>
  <si>
    <t>Cost of current practice</t>
  </si>
  <si>
    <t>Cost of future practice</t>
  </si>
  <si>
    <t>Impact of change on cost</t>
  </si>
  <si>
    <t xml:space="preserve"> </t>
  </si>
  <si>
    <t>Total impact all recommendations</t>
  </si>
  <si>
    <t>Unit Cost (local input)</t>
  </si>
  <si>
    <t>Within this document, cells highlighted in light blue are unlocked to allow users to make adjustments to the model. Column headings for cells that can be amended are also marked as (local input)</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</si>
  <si>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</si>
  <si>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</si>
  <si>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t>Unit cost (local input)</t>
  </si>
  <si>
    <t>Local assumption current practice - activity 
Year 1</t>
  </si>
  <si>
    <t>Local assumption future practice - activity 
Year 1</t>
  </si>
  <si>
    <t>Local assumption future practice - activity 
Year 2</t>
  </si>
  <si>
    <t>Change in activity Year 1</t>
  </si>
  <si>
    <t>Change in activity Year 2</t>
  </si>
  <si>
    <t>Local assumption 
current practice % of people (local input)</t>
  </si>
  <si>
    <t>Local assumption 
current practice number of people (local input)</t>
  </si>
  <si>
    <t>Local assumption 
future practice % of people</t>
  </si>
  <si>
    <t>Local assumption 
future practice number of people</t>
  </si>
  <si>
    <t>NICE assumption 
current practice % of people</t>
  </si>
  <si>
    <t>NICE assumption 
 current practice number of people</t>
  </si>
  <si>
    <t>NICE assumption 
future practice % of people</t>
  </si>
  <si>
    <t>NICE assumption 
future practice number of people</t>
  </si>
  <si>
    <t>Current and future practice based on clinical expert opinion</t>
  </si>
  <si>
    <t>Reference</t>
  </si>
  <si>
    <t>Functional endoscopic sinus surgery (FESS)</t>
  </si>
  <si>
    <t>XprESS multi-sinus dilation system</t>
  </si>
  <si>
    <t>Re-admissions following functional endoscopic sinus surgery (FESS)</t>
  </si>
  <si>
    <t>Revisions following functional endoscopic sinus surgery (FESS)</t>
  </si>
  <si>
    <t>Procedure costs</t>
  </si>
  <si>
    <t>HRG - CA27Z Elective cost and activity from 19/20 Reference costs</t>
  </si>
  <si>
    <t>HRG - CA28Z Elective cost and activity from 19/20 Reference costs</t>
  </si>
  <si>
    <t>Number of FCEs</t>
  </si>
  <si>
    <t>Total Costs</t>
  </si>
  <si>
    <t>Weighted cost</t>
  </si>
  <si>
    <t>Major Sinus Procedures - Elective</t>
  </si>
  <si>
    <t>Intermediate Sinus Procedures - Elective</t>
  </si>
  <si>
    <t>HRG - CA27Z Day Case cost and activity from 19/20 Reference costs</t>
  </si>
  <si>
    <t>HRG - CA28Z Day Case cost and activity from 19/20 Reference costs</t>
  </si>
  <si>
    <t>Combined day case/ordinary elective major/intermediate</t>
  </si>
  <si>
    <t>Functional endoscopic sinus surgery (FESS) - combined day case/ordinary elective major/intermediate procedures</t>
  </si>
  <si>
    <r>
      <rPr>
        <b/>
        <sz val="11"/>
        <color theme="1"/>
        <rFont val="Arial"/>
        <family val="2"/>
      </rPr>
      <t>Functional endoscopic sinus surgery (FESS)</t>
    </r>
    <r>
      <rPr>
        <sz val="11"/>
        <color theme="1"/>
        <rFont val="Arial"/>
        <family val="2"/>
      </rPr>
      <t xml:space="preserve"> - combined day case/ordinary elective major/intermediate procedures</t>
    </r>
  </si>
  <si>
    <t>Room cost (per minute)</t>
  </si>
  <si>
    <t>Surgeon cost (per minute)</t>
  </si>
  <si>
    <t>Nurse cost (per minute)</t>
  </si>
  <si>
    <t>Consumable costs (gowns/trays)</t>
  </si>
  <si>
    <t>XprESS device cost</t>
  </si>
  <si>
    <t>Duration (minutes)</t>
  </si>
  <si>
    <t>Cost per minute (£)</t>
  </si>
  <si>
    <t>Unit cost (£)</t>
  </si>
  <si>
    <t>Total procedure costs</t>
  </si>
  <si>
    <t>Re-admissions</t>
  </si>
  <si>
    <t>Following XprESS multi-sinus dilation system</t>
  </si>
  <si>
    <t xml:space="preserve">Following functional endoscopic sinus surgery (FESS) </t>
  </si>
  <si>
    <t>Total re-admission costs</t>
  </si>
  <si>
    <t>Functional endoscopic sinus surgery (FESS) - combined day case/ordinary elective minor procedures - revision cost</t>
  </si>
  <si>
    <t>Minor Sinus Procedures - Elective</t>
  </si>
  <si>
    <t>Minor Sinus Procedures - Day Case</t>
  </si>
  <si>
    <t>Major Sinus Procedures - Day Case</t>
  </si>
  <si>
    <t>Intermediate Sinus Procedures - Day Case</t>
  </si>
  <si>
    <t>Revisions</t>
  </si>
  <si>
    <t>Total re-admissions and costs</t>
  </si>
  <si>
    <t>Total revisions and costs</t>
  </si>
  <si>
    <t>© NICE 2022. All rights reserved. Subject to Notice of rights.</t>
  </si>
  <si>
    <t xml:space="preserve">XprESS multi-sinus dilation system for treating chronic sinusitis </t>
  </si>
  <si>
    <t>User input</t>
  </si>
  <si>
    <r>
      <rPr>
        <b/>
        <sz val="11"/>
        <color theme="1"/>
        <rFont val="Arial"/>
        <family val="2"/>
      </rPr>
      <t>XprESS multi-sinus dilation system</t>
    </r>
    <r>
      <rPr>
        <sz val="11"/>
        <color theme="1"/>
        <rFont val="Arial"/>
        <family val="2"/>
      </rPr>
      <t xml:space="preserve"> - local anaesthetic</t>
    </r>
  </si>
  <si>
    <r>
      <rPr>
        <b/>
        <sz val="11"/>
        <color theme="1"/>
        <rFont val="Arial"/>
        <family val="2"/>
      </rPr>
      <t>XprESS multi-sinus dilation system</t>
    </r>
    <r>
      <rPr>
        <sz val="11"/>
        <color theme="1"/>
        <rFont val="Arial"/>
        <family val="2"/>
      </rPr>
      <t xml:space="preserve"> - general anaesthetic</t>
    </r>
  </si>
  <si>
    <t>Local assumption 
Current practice % of people</t>
  </si>
  <si>
    <t>Local assumption 
Current practice number of people</t>
  </si>
  <si>
    <t>XprESS in outpatient setting - local anaesthetic</t>
  </si>
  <si>
    <t>XprESS in operating theatre - general anaesthetic (whilst learning procedure)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</si>
  <si>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 This has been amended by EMAHSN. </t>
    </r>
  </si>
  <si>
    <t>Total number of people treated for chronic sinusitis</t>
  </si>
  <si>
    <t>All of the amendments to this NICE tool by EMAHSN are highlighted in light green</t>
  </si>
  <si>
    <r>
      <rPr>
        <sz val="11"/>
        <color rgb="FFFF0000"/>
        <rFont val="Arial"/>
        <family val="2"/>
      </rPr>
      <t>This is an amendment to the NICE tool to help the MedTech Funding Mandate (MTFM) Programme and enables you to input the number of people you are treating for chronic sinusitis. It also allows the input of people treated with XprESS under general anaesthetic in recognition that some practices may need to continue the procedure under general anaesthetic whilst staff are training in the use of this device. You will be able to input the number and proportions of your patients who are indicated for XprESS under general anaesthetic, XprESS under local anaesthetic and FESS, respectively.</t>
    </r>
    <r>
      <rPr>
        <sz val="11"/>
        <color theme="1"/>
        <rFont val="Arial"/>
        <family val="2"/>
      </rPr>
      <t xml:space="preserve">
</t>
    </r>
    <r>
      <rPr>
        <sz val="11"/>
        <color indexed="8"/>
        <rFont val="Arial"/>
        <family val="2"/>
      </rPr>
      <t>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</si>
  <si>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r>
      <t xml:space="preserve">Zilvetti </t>
    </r>
    <r>
      <rPr>
        <i/>
        <sz val="11"/>
        <color theme="1"/>
        <rFont val="Calibri"/>
        <family val="2"/>
        <scheme val="minor"/>
      </rPr>
      <t>et al.</t>
    </r>
    <r>
      <rPr>
        <sz val="11"/>
        <color theme="1"/>
        <rFont val="Calibri"/>
        <family val="2"/>
        <scheme val="minor"/>
      </rPr>
      <t xml:space="preserve"> 2009 referenced in NICE guidance MTG30</t>
    </r>
  </si>
  <si>
    <t>Re-admissions following functional endoscopic sinus surgery (XprESS)</t>
  </si>
  <si>
    <t>Revisions following functional endoscopic sinus surgery (XprESS)</t>
  </si>
  <si>
    <t>Resource impact over 2 years</t>
  </si>
  <si>
    <r>
      <rPr>
        <sz val="11"/>
        <rFont val="Arial"/>
        <family val="2"/>
      </rPr>
      <t>Change in costs</t>
    </r>
    <r>
      <rPr>
        <sz val="11"/>
        <color rgb="FFFF0000"/>
        <rFont val="Arial"/>
        <family val="2"/>
      </rPr>
      <t xml:space="preserve"> </t>
    </r>
    <r>
      <rPr>
        <sz val="11"/>
        <rFont val="Arial"/>
        <family val="2"/>
      </rPr>
      <t>Year 1</t>
    </r>
  </si>
  <si>
    <r>
      <rPr>
        <sz val="11"/>
        <rFont val="Arial"/>
        <family val="2"/>
      </rPr>
      <t>Change in costs</t>
    </r>
    <r>
      <rPr>
        <strike/>
        <sz val="11"/>
        <color rgb="FFFF0000"/>
        <rFont val="Arial"/>
        <family val="2"/>
      </rPr>
      <t xml:space="preserve"> </t>
    </r>
    <r>
      <rPr>
        <sz val="11"/>
        <rFont val="Arial"/>
        <family val="2"/>
      </rPr>
      <t>Year 2</t>
    </r>
  </si>
  <si>
    <t>Change in costs Year 1</t>
  </si>
  <si>
    <t>Change in costs Year 2</t>
  </si>
  <si>
    <t>Change in costs  Year 1</t>
  </si>
  <si>
    <t>Total all costs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</si>
</sst>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00"/>
    <numFmt numFmtId="165" formatCode="&quot;£&quot;#,##0"/>
    <numFmt numFmtId="166" formatCode="_(* #,##0.00_);_(* \(#,##0.00\);_(* &quot;-&quot;??_);_(@_)"/>
  </numFmts>
  <fonts count="64"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b/>
      <sz val="11"/>
      <color theme="1"/>
      <name val="Arial"/>
      <family val="2"/>
    </font>
    <font>
      <b/>
      <sz val="12"/>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sz val="9"/>
      <color indexed="81"/>
      <name val="Tahoma"/>
      <family val="2"/>
    </font>
    <font>
      <sz val="11"/>
      <color indexed="81"/>
      <name val="Tahoma"/>
      <family val="2"/>
    </font>
    <font>
      <b/>
      <i/>
      <sz val="12"/>
      <color indexed="81"/>
      <name val="Tahoma"/>
      <family val="2"/>
    </font>
    <font>
      <i/>
      <sz val="10"/>
      <color indexed="10"/>
      <name val="Tahoma"/>
      <family val="2"/>
    </font>
    <font>
      <b/>
      <i/>
      <sz val="11"/>
      <color indexed="81"/>
      <name val="Tahoma"/>
      <family val="2"/>
    </font>
    <font>
      <b/>
      <sz val="11"/>
      <color indexed="81"/>
      <name val="Tahoma"/>
      <family val="2"/>
    </font>
    <font>
      <i/>
      <sz val="11"/>
      <color indexed="81"/>
      <name val="Tahoma"/>
      <family val="2"/>
    </font>
    <font>
      <i/>
      <sz val="11"/>
      <color theme="1"/>
      <name val="Calibri"/>
      <family val="2"/>
      <scheme val="minor"/>
    </font>
    <font>
      <strike/>
      <sz val="11"/>
      <color rgb="FFFF000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theme="0" tint="-0.34998626667073579"/>
        <bgColor indexed="64"/>
      </patternFill>
    </fill>
    <fill>
      <patternFill patternType="solid">
        <fgColor rgb="FF5CEB35"/>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s>
  <cellStyleXfs count="107">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0" fillId="0" borderId="0"/>
    <xf numFmtId="0" fontId="12" fillId="3" borderId="0" applyNumberFormat="0" applyBorder="0" applyAlignment="0" applyProtection="0"/>
    <xf numFmtId="0" fontId="12" fillId="3"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166" fontId="29"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0"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0" fillId="7" borderId="1" applyNumberFormat="0" applyAlignment="0" applyProtection="0"/>
    <xf numFmtId="0" fontId="20" fillId="7"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22" fillId="22" borderId="0" applyNumberFormat="0" applyBorder="0" applyAlignment="0" applyProtection="0"/>
    <xf numFmtId="0" fontId="22" fillId="22" borderId="0" applyNumberFormat="0" applyBorder="0" applyAlignment="0" applyProtection="0"/>
    <xf numFmtId="0" fontId="2" fillId="0" borderId="0"/>
    <xf numFmtId="0" fontId="2" fillId="0" borderId="0"/>
    <xf numFmtId="0" fontId="2" fillId="0" borderId="0"/>
    <xf numFmtId="0" fontId="2" fillId="0" borderId="0"/>
    <xf numFmtId="0" fontId="27" fillId="0" borderId="0"/>
    <xf numFmtId="0" fontId="1" fillId="23" borderId="7" applyNumberFormat="0" applyFont="0" applyAlignment="0" applyProtection="0"/>
    <xf numFmtId="0" fontId="1" fillId="23" borderId="7" applyNumberFormat="0" applyFont="0" applyAlignment="0" applyProtection="0"/>
    <xf numFmtId="0" fontId="23" fillId="20" borderId="8" applyNumberFormat="0" applyAlignment="0" applyProtection="0"/>
    <xf numFmtId="0" fontId="23" fillId="20" borderId="8" applyNumberFormat="0" applyAlignment="0" applyProtection="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5" fillId="0" borderId="9"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 fillId="0" borderId="0"/>
    <xf numFmtId="0" fontId="37" fillId="0" borderId="0" applyNumberFormat="0" applyFill="0" applyBorder="0" applyAlignment="0" applyProtection="0"/>
    <xf numFmtId="0" fontId="30" fillId="0" borderId="0" applyNumberFormat="0" applyFill="0" applyBorder="0" applyAlignment="0" applyProtection="0">
      <alignment vertical="top"/>
      <protection locked="0"/>
    </xf>
    <xf numFmtId="0" fontId="6" fillId="0" borderId="0"/>
    <xf numFmtId="0" fontId="36" fillId="0" borderId="0"/>
    <xf numFmtId="0" fontId="38" fillId="0" borderId="0"/>
    <xf numFmtId="0" fontId="19" fillId="0" borderId="43" applyNumberFormat="0" applyFill="0" applyAlignment="0" applyProtection="0"/>
    <xf numFmtId="0" fontId="19" fillId="0" borderId="43" applyNumberFormat="0" applyFill="0" applyAlignment="0" applyProtection="0"/>
  </cellStyleXfs>
  <cellXfs count="270">
    <xf numFmtId="0" fontId="0" fillId="0" borderId="0" xfId="0"/>
    <xf numFmtId="0" fontId="6" fillId="24" borderId="0" xfId="0" applyFont="1" applyFill="1"/>
    <xf numFmtId="0" fontId="31" fillId="0" borderId="0" xfId="0" applyFont="1"/>
    <xf numFmtId="0" fontId="2" fillId="24" borderId="0" xfId="81" applyFill="1"/>
    <xf numFmtId="0" fontId="7" fillId="25" borderId="15" xfId="0" applyFont="1" applyFill="1" applyBorder="1"/>
    <xf numFmtId="0" fontId="7" fillId="25" borderId="14" xfId="0" applyFont="1" applyFill="1" applyBorder="1" applyAlignment="1">
      <alignment horizontal="left" vertical="center" wrapText="1"/>
    </xf>
    <xf numFmtId="0" fontId="7" fillId="25" borderId="15" xfId="0" applyFont="1" applyFill="1" applyBorder="1" applyAlignment="1">
      <alignment horizontal="left" wrapText="1"/>
    </xf>
    <xf numFmtId="0" fontId="7" fillId="25" borderId="15" xfId="0" applyFont="1" applyFill="1" applyBorder="1" applyAlignment="1">
      <alignment vertical="center"/>
    </xf>
    <xf numFmtId="0" fontId="31" fillId="0" borderId="10" xfId="71" applyFont="1" applyFill="1" applyBorder="1" applyAlignment="1" applyProtection="1">
      <alignment horizontal="left" vertical="top" wrapText="1"/>
    </xf>
    <xf numFmtId="0" fontId="7" fillId="25" borderId="22" xfId="0" applyFont="1" applyFill="1" applyBorder="1"/>
    <xf numFmtId="0" fontId="7" fillId="24" borderId="0" xfId="81" applyFont="1" applyFill="1"/>
    <xf numFmtId="0" fontId="31" fillId="25" borderId="10" xfId="0" applyFont="1" applyFill="1" applyBorder="1" applyAlignment="1">
      <alignment vertical="center" wrapText="1"/>
    </xf>
    <xf numFmtId="0" fontId="31" fillId="24" borderId="0" xfId="0" applyFont="1" applyFill="1"/>
    <xf numFmtId="0" fontId="41" fillId="28" borderId="10" xfId="0" applyFont="1" applyFill="1" applyBorder="1" applyAlignment="1">
      <alignment horizontal="center" vertical="center"/>
    </xf>
    <xf numFmtId="0" fontId="31" fillId="24" borderId="0" xfId="0" applyFont="1" applyFill="1" applyAlignment="1">
      <alignment vertical="center"/>
    </xf>
    <xf numFmtId="0" fontId="31" fillId="0" borderId="0" xfId="0" applyFont="1" applyAlignment="1">
      <alignment vertical="center"/>
    </xf>
    <xf numFmtId="0" fontId="41" fillId="28" borderId="10" xfId="0" applyFont="1" applyFill="1" applyBorder="1" applyAlignment="1">
      <alignment vertical="center"/>
    </xf>
    <xf numFmtId="0" fontId="4" fillId="25" borderId="0" xfId="0" applyFont="1" applyFill="1" applyAlignment="1">
      <alignment vertical="center"/>
    </xf>
    <xf numFmtId="0" fontId="30" fillId="24" borderId="0" xfId="71" applyFill="1" applyBorder="1" applyAlignment="1" applyProtection="1"/>
    <xf numFmtId="0" fontId="30" fillId="0" borderId="10" xfId="71" applyBorder="1" applyAlignment="1" applyProtection="1">
      <alignment vertical="center" wrapText="1"/>
    </xf>
    <xf numFmtId="0" fontId="0" fillId="0" borderId="0" xfId="0" applyAlignment="1">
      <alignment vertical="center"/>
    </xf>
    <xf numFmtId="0" fontId="41" fillId="0" borderId="0" xfId="0" applyFont="1" applyAlignment="1">
      <alignment vertical="center"/>
    </xf>
    <xf numFmtId="0" fontId="41" fillId="28" borderId="10" xfId="0" applyFont="1" applyFill="1" applyBorder="1" applyAlignment="1">
      <alignment horizontal="left" vertical="center"/>
    </xf>
    <xf numFmtId="0" fontId="46" fillId="0" borderId="0" xfId="0" applyFont="1" applyAlignment="1">
      <alignment vertical="center"/>
    </xf>
    <xf numFmtId="0" fontId="46" fillId="0" borderId="0" xfId="0" applyFont="1"/>
    <xf numFmtId="0" fontId="51" fillId="0" borderId="0" xfId="71" applyFont="1" applyFill="1" applyBorder="1" applyAlignment="1" applyProtection="1">
      <alignment horizontal="left" vertical="top"/>
    </xf>
    <xf numFmtId="0" fontId="52" fillId="0" borderId="0" xfId="0" applyFont="1"/>
    <xf numFmtId="0" fontId="53" fillId="0" borderId="0" xfId="81" applyFont="1"/>
    <xf numFmtId="0" fontId="40" fillId="0" borderId="0" xfId="0" applyFont="1"/>
    <xf numFmtId="165" fontId="46" fillId="0" borderId="0" xfId="0" applyNumberFormat="1" applyFont="1" applyAlignment="1">
      <alignment horizontal="right"/>
    </xf>
    <xf numFmtId="165" fontId="31" fillId="24" borderId="55" xfId="0" applyNumberFormat="1" applyFont="1" applyFill="1" applyBorder="1" applyAlignment="1">
      <alignment horizontal="right" vertical="center"/>
    </xf>
    <xf numFmtId="165" fontId="31" fillId="27" borderId="24" xfId="0" applyNumberFormat="1" applyFont="1" applyFill="1" applyBorder="1" applyAlignment="1">
      <alignment horizontal="right" vertical="center"/>
    </xf>
    <xf numFmtId="165" fontId="31" fillId="0" borderId="0" xfId="0" applyNumberFormat="1" applyFont="1" applyAlignment="1">
      <alignment horizontal="right"/>
    </xf>
    <xf numFmtId="165" fontId="31" fillId="0" borderId="0" xfId="0" applyNumberFormat="1" applyFont="1"/>
    <xf numFmtId="0" fontId="6" fillId="24" borderId="0" xfId="0" applyFont="1" applyFill="1" applyAlignment="1">
      <alignment vertical="center"/>
    </xf>
    <xf numFmtId="0" fontId="2" fillId="0" borderId="0" xfId="81"/>
    <xf numFmtId="0" fontId="2" fillId="25" borderId="0" xfId="81" applyFill="1" applyAlignment="1">
      <alignment horizontal="left"/>
    </xf>
    <xf numFmtId="0" fontId="4" fillId="0" borderId="0" xfId="0" applyFont="1" applyAlignment="1">
      <alignment vertical="center"/>
    </xf>
    <xf numFmtId="0" fontId="0" fillId="0" borderId="13" xfId="0" applyBorder="1" applyAlignment="1">
      <alignment vertical="center"/>
    </xf>
    <xf numFmtId="0" fontId="40" fillId="0" borderId="13" xfId="0" applyFont="1" applyBorder="1" applyAlignment="1">
      <alignment vertical="center"/>
    </xf>
    <xf numFmtId="0" fontId="40" fillId="0" borderId="0" xfId="0" applyFont="1" applyAlignment="1">
      <alignment vertical="center"/>
    </xf>
    <xf numFmtId="0" fontId="45" fillId="0" borderId="19" xfId="0" applyFont="1" applyBorder="1" applyAlignment="1">
      <alignment vertical="center" wrapText="1"/>
    </xf>
    <xf numFmtId="3" fontId="46" fillId="0" borderId="13" xfId="0" applyNumberFormat="1" applyFont="1" applyBorder="1" applyAlignment="1">
      <alignment horizontal="center" vertical="center"/>
    </xf>
    <xf numFmtId="0" fontId="33" fillId="24" borderId="41" xfId="0" applyFont="1" applyFill="1" applyBorder="1" applyAlignment="1">
      <alignment vertical="center" wrapText="1"/>
    </xf>
    <xf numFmtId="0" fontId="46" fillId="30" borderId="36" xfId="0" applyFont="1" applyFill="1" applyBorder="1" applyAlignment="1">
      <alignment horizontal="center" vertical="center" wrapText="1"/>
    </xf>
    <xf numFmtId="0" fontId="31" fillId="24" borderId="37" xfId="0" applyFont="1" applyFill="1" applyBorder="1" applyAlignment="1">
      <alignment horizontal="center" wrapText="1"/>
    </xf>
    <xf numFmtId="10" fontId="31" fillId="31" borderId="10" xfId="0" applyNumberFormat="1" applyFont="1" applyFill="1" applyBorder="1" applyProtection="1">
      <protection locked="0"/>
    </xf>
    <xf numFmtId="0" fontId="7" fillId="0" borderId="11" xfId="81" applyFont="1" applyBorder="1" applyAlignment="1">
      <alignment horizontal="left"/>
    </xf>
    <xf numFmtId="164" fontId="32" fillId="0" borderId="0" xfId="0" applyNumberFormat="1" applyFont="1"/>
    <xf numFmtId="164" fontId="43" fillId="28" borderId="10" xfId="0" applyNumberFormat="1" applyFont="1" applyFill="1" applyBorder="1"/>
    <xf numFmtId="164" fontId="46" fillId="0" borderId="0" xfId="81" applyNumberFormat="1" applyFont="1"/>
    <xf numFmtId="164" fontId="2" fillId="0" borderId="10" xfId="81" applyNumberFormat="1" applyBorder="1" applyAlignment="1">
      <alignment horizontal="center" vertical="top" wrapText="1"/>
    </xf>
    <xf numFmtId="164" fontId="7" fillId="0" borderId="0" xfId="81" applyNumberFormat="1" applyFont="1"/>
    <xf numFmtId="164" fontId="2" fillId="24" borderId="0" xfId="81" applyNumberFormat="1" applyFill="1"/>
    <xf numFmtId="164" fontId="53" fillId="25" borderId="0" xfId="81" applyNumberFormat="1" applyFont="1" applyFill="1"/>
    <xf numFmtId="164" fontId="53" fillId="0" borderId="0" xfId="81" applyNumberFormat="1" applyFont="1"/>
    <xf numFmtId="164" fontId="2" fillId="0" borderId="10" xfId="81" applyNumberFormat="1" applyBorder="1"/>
    <xf numFmtId="165" fontId="31" fillId="24" borderId="20" xfId="0" applyNumberFormat="1" applyFont="1" applyFill="1" applyBorder="1" applyAlignment="1">
      <alignment horizontal="center" vertical="center" wrapText="1"/>
    </xf>
    <xf numFmtId="164" fontId="31" fillId="31" borderId="11" xfId="0" applyNumberFormat="1" applyFont="1" applyFill="1" applyBorder="1" applyAlignment="1" applyProtection="1">
      <alignment horizontal="right"/>
      <protection locked="0"/>
    </xf>
    <xf numFmtId="9" fontId="0" fillId="31" borderId="31" xfId="0" applyNumberFormat="1" applyFill="1" applyBorder="1" applyProtection="1">
      <protection locked="0"/>
    </xf>
    <xf numFmtId="0" fontId="34" fillId="0" borderId="11" xfId="0" applyFont="1" applyBorder="1" applyAlignment="1">
      <alignment horizontal="left" vertical="center" wrapText="1"/>
    </xf>
    <xf numFmtId="0" fontId="44" fillId="30" borderId="11" xfId="0" applyFont="1" applyFill="1" applyBorder="1" applyAlignment="1">
      <alignment horizontal="center" vertical="center" wrapText="1"/>
    </xf>
    <xf numFmtId="0" fontId="2" fillId="0" borderId="10" xfId="81" applyBorder="1"/>
    <xf numFmtId="10" fontId="31" fillId="31" borderId="14" xfId="0" applyNumberFormat="1" applyFont="1" applyFill="1" applyBorder="1" applyProtection="1">
      <protection locked="0"/>
    </xf>
    <xf numFmtId="10" fontId="31" fillId="31" borderId="48" xfId="0" applyNumberFormat="1" applyFont="1" applyFill="1" applyBorder="1" applyProtection="1">
      <protection locked="0"/>
    </xf>
    <xf numFmtId="164" fontId="2" fillId="0" borderId="11" xfId="81" applyNumberFormat="1" applyBorder="1" applyAlignment="1">
      <alignment horizontal="center" vertical="top" wrapText="1"/>
    </xf>
    <xf numFmtId="3" fontId="2" fillId="31" borderId="10" xfId="81" applyNumberFormat="1" applyFill="1" applyBorder="1" applyProtection="1">
      <protection locked="0"/>
    </xf>
    <xf numFmtId="3" fontId="2" fillId="31" borderId="35" xfId="81" applyNumberFormat="1" applyFill="1" applyBorder="1" applyProtection="1">
      <protection locked="0"/>
    </xf>
    <xf numFmtId="0" fontId="49" fillId="32" borderId="14" xfId="0" applyFont="1" applyFill="1" applyBorder="1" applyAlignment="1">
      <alignment horizontal="center" wrapText="1"/>
    </xf>
    <xf numFmtId="0" fontId="49" fillId="32" borderId="15" xfId="0" applyFont="1" applyFill="1" applyBorder="1" applyAlignment="1">
      <alignment horizontal="center" wrapText="1"/>
    </xf>
    <xf numFmtId="0" fontId="49" fillId="32" borderId="14" xfId="0" applyFont="1" applyFill="1" applyBorder="1" applyAlignment="1">
      <alignment wrapText="1"/>
    </xf>
    <xf numFmtId="0" fontId="49" fillId="32" borderId="15" xfId="0" applyFont="1" applyFill="1" applyBorder="1" applyAlignment="1">
      <alignment wrapText="1"/>
    </xf>
    <xf numFmtId="0" fontId="31" fillId="0" borderId="10" xfId="0" applyFont="1" applyBorder="1" applyAlignment="1">
      <alignment vertical="center" wrapText="1"/>
    </xf>
    <xf numFmtId="0" fontId="7" fillId="0" borderId="22" xfId="81" applyFont="1" applyBorder="1"/>
    <xf numFmtId="165" fontId="2" fillId="31" borderId="10" xfId="81" applyNumberFormat="1" applyFill="1" applyBorder="1" applyAlignment="1" applyProtection="1">
      <alignment horizontal="right"/>
      <protection locked="0"/>
    </xf>
    <xf numFmtId="1" fontId="2" fillId="31" borderId="10" xfId="71" applyNumberFormat="1" applyFont="1" applyFill="1" applyBorder="1" applyAlignment="1" applyProtection="1">
      <alignment horizontal="right" vertical="center" wrapText="1"/>
      <protection locked="0"/>
    </xf>
    <xf numFmtId="164" fontId="35" fillId="31" borderId="10" xfId="0" applyNumberFormat="1" applyFont="1" applyFill="1" applyBorder="1" applyAlignment="1" applyProtection="1">
      <alignment horizontal="right" wrapText="1"/>
      <protection locked="0"/>
    </xf>
    <xf numFmtId="1" fontId="2" fillId="31" borderId="10" xfId="81" applyNumberFormat="1" applyFill="1" applyBorder="1" applyAlignment="1" applyProtection="1">
      <alignment horizontal="right"/>
      <protection locked="0"/>
    </xf>
    <xf numFmtId="164" fontId="2" fillId="31" borderId="10" xfId="81" applyNumberFormat="1" applyFill="1" applyBorder="1" applyAlignment="1" applyProtection="1">
      <alignment horizontal="right"/>
      <protection locked="0"/>
    </xf>
    <xf numFmtId="164" fontId="49" fillId="31" borderId="10" xfId="0" applyNumberFormat="1" applyFont="1" applyFill="1" applyBorder="1" applyAlignment="1" applyProtection="1">
      <alignment wrapText="1"/>
      <protection locked="0"/>
    </xf>
    <xf numFmtId="9" fontId="0" fillId="31" borderId="36" xfId="0" applyNumberFormat="1" applyFill="1" applyBorder="1" applyAlignment="1" applyProtection="1">
      <alignment vertical="center"/>
      <protection locked="0"/>
    </xf>
    <xf numFmtId="164" fontId="49" fillId="31" borderId="10" xfId="0" applyNumberFormat="1" applyFont="1" applyFill="1" applyBorder="1" applyAlignment="1">
      <alignment wrapText="1"/>
    </xf>
    <xf numFmtId="3" fontId="5" fillId="31" borderId="10" xfId="81" applyNumberFormat="1" applyFont="1" applyFill="1" applyBorder="1" applyAlignment="1" applyProtection="1">
      <alignment vertical="center"/>
      <protection locked="0"/>
    </xf>
    <xf numFmtId="165" fontId="5" fillId="31" borderId="10" xfId="81" applyNumberFormat="1" applyFont="1" applyFill="1" applyBorder="1" applyAlignment="1" applyProtection="1">
      <alignment vertical="center"/>
      <protection locked="0"/>
    </xf>
    <xf numFmtId="164" fontId="5" fillId="31" borderId="10" xfId="81" applyNumberFormat="1" applyFont="1" applyFill="1" applyBorder="1" applyAlignment="1" applyProtection="1">
      <alignment vertical="center"/>
      <protection locked="0"/>
    </xf>
    <xf numFmtId="0" fontId="53" fillId="0" borderId="0" xfId="81" applyFont="1" applyAlignment="1">
      <alignment vertical="center"/>
    </xf>
    <xf numFmtId="0" fontId="7" fillId="24" borderId="0" xfId="81" applyFont="1" applyFill="1" applyAlignment="1">
      <alignment vertical="center"/>
    </xf>
    <xf numFmtId="0" fontId="2" fillId="24" borderId="0" xfId="81" applyFill="1" applyAlignment="1">
      <alignment vertical="center"/>
    </xf>
    <xf numFmtId="9" fontId="0" fillId="31" borderId="52" xfId="0" applyNumberFormat="1" applyFill="1" applyBorder="1" applyProtection="1">
      <protection locked="0"/>
    </xf>
    <xf numFmtId="0" fontId="31" fillId="31" borderId="14" xfId="0" applyFont="1" applyFill="1" applyBorder="1" applyAlignment="1">
      <alignment horizontal="left" vertical="center" wrapText="1"/>
    </xf>
    <xf numFmtId="164" fontId="31" fillId="31" borderId="10" xfId="0" applyNumberFormat="1" applyFont="1" applyFill="1" applyBorder="1" applyAlignment="1" applyProtection="1">
      <alignment horizontal="right"/>
      <protection locked="0"/>
    </xf>
    <xf numFmtId="165" fontId="31" fillId="24" borderId="10" xfId="0" applyNumberFormat="1" applyFont="1" applyFill="1" applyBorder="1" applyAlignment="1">
      <alignment horizontal="right"/>
    </xf>
    <xf numFmtId="0" fontId="52" fillId="25" borderId="0" xfId="0" applyFont="1" applyFill="1" applyAlignment="1">
      <alignment horizontal="right" vertical="center" wrapText="1"/>
    </xf>
    <xf numFmtId="0" fontId="52" fillId="0" borderId="0" xfId="0" applyFont="1" applyAlignment="1">
      <alignment horizontal="left"/>
    </xf>
    <xf numFmtId="3" fontId="46" fillId="0" borderId="0" xfId="0" applyNumberFormat="1" applyFont="1"/>
    <xf numFmtId="0" fontId="41" fillId="28" borderId="11" xfId="0" applyFont="1" applyFill="1" applyBorder="1" applyAlignment="1">
      <alignment horizontal="left" vertical="center"/>
    </xf>
    <xf numFmtId="0" fontId="52" fillId="0" borderId="0" xfId="0" applyFont="1" applyAlignment="1">
      <alignment horizontal="right" vertical="center" wrapText="1"/>
    </xf>
    <xf numFmtId="0" fontId="52" fillId="0" borderId="0" xfId="0" applyFont="1" applyAlignment="1">
      <alignment horizontal="left" vertical="center"/>
    </xf>
    <xf numFmtId="3" fontId="46" fillId="0" borderId="0" xfId="0" applyNumberFormat="1" applyFont="1" applyAlignment="1">
      <alignment vertical="center"/>
    </xf>
    <xf numFmtId="0" fontId="33" fillId="0" borderId="0" xfId="0" applyFont="1" applyAlignment="1">
      <alignment vertical="center"/>
    </xf>
    <xf numFmtId="0" fontId="33" fillId="24" borderId="39" xfId="0" applyFont="1" applyFill="1" applyBorder="1" applyAlignment="1">
      <alignment vertical="center"/>
    </xf>
    <xf numFmtId="0" fontId="31" fillId="24" borderId="57" xfId="0" applyFont="1" applyFill="1" applyBorder="1" applyAlignment="1">
      <alignment horizontal="center" wrapText="1"/>
    </xf>
    <xf numFmtId="0" fontId="46" fillId="28" borderId="58" xfId="0" applyFont="1" applyFill="1" applyBorder="1" applyAlignment="1">
      <alignment horizontal="center" vertical="center" wrapText="1"/>
    </xf>
    <xf numFmtId="0" fontId="31" fillId="27" borderId="27" xfId="0" applyFont="1" applyFill="1" applyBorder="1" applyAlignment="1">
      <alignment horizontal="center" vertical="center" wrapText="1"/>
    </xf>
    <xf numFmtId="3" fontId="31" fillId="29" borderId="20" xfId="0" applyNumberFormat="1" applyFont="1" applyFill="1" applyBorder="1" applyAlignment="1">
      <alignment horizontal="center" vertical="center" wrapText="1"/>
    </xf>
    <xf numFmtId="3" fontId="31" fillId="0" borderId="45" xfId="0" applyNumberFormat="1" applyFont="1" applyBorder="1" applyAlignment="1">
      <alignment horizontal="center" vertical="center" wrapText="1"/>
    </xf>
    <xf numFmtId="0" fontId="46" fillId="28" borderId="53" xfId="0" applyFont="1" applyFill="1" applyBorder="1" applyAlignment="1">
      <alignment horizontal="center" vertical="center" wrapText="1"/>
    </xf>
    <xf numFmtId="0" fontId="31" fillId="0" borderId="31" xfId="0" applyFont="1" applyBorder="1" applyAlignment="1">
      <alignment vertical="center" wrapText="1"/>
    </xf>
    <xf numFmtId="0" fontId="31" fillId="0" borderId="31" xfId="0" applyFont="1" applyBorder="1"/>
    <xf numFmtId="0" fontId="31" fillId="0" borderId="31" xfId="0" applyFont="1" applyBorder="1" applyAlignment="1">
      <alignment wrapText="1"/>
    </xf>
    <xf numFmtId="0" fontId="31" fillId="33" borderId="31" xfId="0" applyFont="1" applyFill="1" applyBorder="1" applyAlignment="1">
      <alignment wrapText="1"/>
    </xf>
    <xf numFmtId="0" fontId="8" fillId="24" borderId="54" xfId="0" applyFont="1" applyFill="1" applyBorder="1" applyAlignment="1">
      <alignment horizontal="left" vertical="center" wrapText="1"/>
    </xf>
    <xf numFmtId="0" fontId="8" fillId="24" borderId="58" xfId="0" applyFont="1" applyFill="1" applyBorder="1" applyAlignment="1">
      <alignment horizontal="left" vertical="center" wrapText="1"/>
    </xf>
    <xf numFmtId="0" fontId="31" fillId="0" borderId="38" xfId="0" applyFont="1" applyBorder="1" applyAlignment="1">
      <alignment vertical="center" wrapText="1"/>
    </xf>
    <xf numFmtId="0" fontId="31" fillId="0" borderId="38" xfId="0" applyFont="1" applyBorder="1"/>
    <xf numFmtId="0" fontId="8" fillId="27" borderId="30" xfId="0" applyFont="1" applyFill="1" applyBorder="1" applyAlignment="1">
      <alignment horizontal="left" vertical="center" wrapText="1"/>
    </xf>
    <xf numFmtId="3" fontId="31" fillId="0" borderId="16" xfId="0" applyNumberFormat="1" applyFont="1" applyBorder="1"/>
    <xf numFmtId="3" fontId="31" fillId="0" borderId="10" xfId="0" applyNumberFormat="1" applyFont="1" applyBorder="1"/>
    <xf numFmtId="3" fontId="31" fillId="0" borderId="11" xfId="0" applyNumberFormat="1" applyFont="1" applyBorder="1"/>
    <xf numFmtId="3" fontId="31" fillId="0" borderId="45" xfId="0" applyNumberFormat="1" applyFont="1" applyBorder="1"/>
    <xf numFmtId="165" fontId="31" fillId="0" borderId="16" xfId="0" applyNumberFormat="1" applyFont="1" applyBorder="1"/>
    <xf numFmtId="165" fontId="31" fillId="0" borderId="10" xfId="0" applyNumberFormat="1" applyFont="1" applyBorder="1"/>
    <xf numFmtId="165" fontId="31" fillId="0" borderId="11" xfId="0" applyNumberFormat="1" applyFont="1" applyBorder="1"/>
    <xf numFmtId="3" fontId="31" fillId="0" borderId="34" xfId="0" applyNumberFormat="1" applyFont="1" applyBorder="1"/>
    <xf numFmtId="165" fontId="31" fillId="0" borderId="34" xfId="0" applyNumberFormat="1" applyFont="1" applyBorder="1"/>
    <xf numFmtId="165" fontId="31" fillId="0" borderId="14" xfId="0" applyNumberFormat="1" applyFont="1" applyBorder="1"/>
    <xf numFmtId="3" fontId="31" fillId="24" borderId="55" xfId="0" applyNumberFormat="1" applyFont="1" applyFill="1" applyBorder="1"/>
    <xf numFmtId="165" fontId="33" fillId="24" borderId="55" xfId="0" applyNumberFormat="1" applyFont="1" applyFill="1" applyBorder="1"/>
    <xf numFmtId="165" fontId="33" fillId="24" borderId="48" xfId="0" applyNumberFormat="1" applyFont="1" applyFill="1" applyBorder="1"/>
    <xf numFmtId="165" fontId="46" fillId="0" borderId="0" xfId="0" applyNumberFormat="1" applyFont="1"/>
    <xf numFmtId="3" fontId="31" fillId="29" borderId="62" xfId="0" applyNumberFormat="1" applyFont="1" applyFill="1" applyBorder="1" applyAlignment="1">
      <alignment horizontal="center" vertical="center" wrapText="1"/>
    </xf>
    <xf numFmtId="3" fontId="31" fillId="0" borderId="38" xfId="0" applyNumberFormat="1" applyFont="1" applyBorder="1"/>
    <xf numFmtId="165" fontId="31" fillId="0" borderId="50" xfId="0" applyNumberFormat="1" applyFont="1" applyBorder="1"/>
    <xf numFmtId="165" fontId="46" fillId="0" borderId="16" xfId="0" applyNumberFormat="1" applyFont="1" applyBorder="1" applyAlignment="1">
      <alignment horizontal="center"/>
    </xf>
    <xf numFmtId="165" fontId="46" fillId="0" borderId="10" xfId="0" applyNumberFormat="1" applyFont="1" applyBorder="1" applyAlignment="1">
      <alignment horizontal="center"/>
    </xf>
    <xf numFmtId="165" fontId="46" fillId="0" borderId="50" xfId="0" applyNumberFormat="1" applyFont="1" applyBorder="1" applyAlignment="1">
      <alignment horizontal="center"/>
    </xf>
    <xf numFmtId="3" fontId="31" fillId="24" borderId="54" xfId="0" applyNumberFormat="1" applyFont="1" applyFill="1" applyBorder="1" applyAlignment="1">
      <alignment vertical="center"/>
    </xf>
    <xf numFmtId="3" fontId="31" fillId="24" borderId="55" xfId="0" applyNumberFormat="1" applyFont="1" applyFill="1" applyBorder="1" applyAlignment="1">
      <alignment vertical="center"/>
    </xf>
    <xf numFmtId="3" fontId="31" fillId="0" borderId="45" xfId="0" applyNumberFormat="1" applyFont="1" applyBorder="1" applyAlignment="1">
      <alignment vertical="center"/>
    </xf>
    <xf numFmtId="165" fontId="33" fillId="24" borderId="63" xfId="0" applyNumberFormat="1" applyFont="1" applyFill="1" applyBorder="1"/>
    <xf numFmtId="165" fontId="46" fillId="0" borderId="23" xfId="0" applyNumberFormat="1" applyFont="1" applyBorder="1"/>
    <xf numFmtId="3" fontId="31" fillId="29" borderId="57" xfId="0" applyNumberFormat="1" applyFont="1" applyFill="1" applyBorder="1" applyAlignment="1">
      <alignment horizontal="center" vertical="center" wrapText="1"/>
    </xf>
    <xf numFmtId="165" fontId="46" fillId="0" borderId="11" xfId="0" applyNumberFormat="1" applyFont="1" applyBorder="1" applyAlignment="1">
      <alignment horizontal="center"/>
    </xf>
    <xf numFmtId="3" fontId="31" fillId="27" borderId="30" xfId="0" applyNumberFormat="1" applyFont="1" applyFill="1" applyBorder="1" applyAlignment="1">
      <alignment horizontal="center" vertical="center"/>
    </xf>
    <xf numFmtId="3" fontId="31" fillId="27" borderId="24" xfId="0" applyNumberFormat="1" applyFont="1" applyFill="1" applyBorder="1" applyAlignment="1">
      <alignment horizontal="center" vertical="center"/>
    </xf>
    <xf numFmtId="3" fontId="31" fillId="0" borderId="45" xfId="0" applyNumberFormat="1" applyFont="1" applyBorder="1" applyAlignment="1">
      <alignment horizontal="center" vertical="center"/>
    </xf>
    <xf numFmtId="165" fontId="33" fillId="27" borderId="24" xfId="0" applyNumberFormat="1" applyFont="1" applyFill="1" applyBorder="1" applyAlignment="1">
      <alignment vertical="center"/>
    </xf>
    <xf numFmtId="165" fontId="33" fillId="27" borderId="25" xfId="0" applyNumberFormat="1" applyFont="1" applyFill="1" applyBorder="1" applyAlignment="1">
      <alignment vertical="center"/>
    </xf>
    <xf numFmtId="9" fontId="31" fillId="24" borderId="10" xfId="0" applyNumberFormat="1" applyFont="1" applyFill="1" applyBorder="1" applyAlignment="1">
      <alignment horizontal="right"/>
    </xf>
    <xf numFmtId="0" fontId="31" fillId="24" borderId="10" xfId="0" applyFont="1" applyFill="1" applyBorder="1" applyAlignment="1">
      <alignment horizontal="right"/>
    </xf>
    <xf numFmtId="9" fontId="46" fillId="0" borderId="0" xfId="0" applyNumberFormat="1" applyFont="1" applyAlignment="1">
      <alignment horizontal="right"/>
    </xf>
    <xf numFmtId="0" fontId="46" fillId="0" borderId="0" xfId="0" applyFont="1" applyAlignment="1">
      <alignment horizontal="right"/>
    </xf>
    <xf numFmtId="9" fontId="31" fillId="24" borderId="28" xfId="0" applyNumberFormat="1" applyFont="1" applyFill="1" applyBorder="1" applyAlignment="1">
      <alignment horizontal="center" vertical="center" wrapText="1"/>
    </xf>
    <xf numFmtId="0" fontId="31" fillId="24" borderId="28" xfId="0" applyFont="1" applyFill="1" applyBorder="1" applyAlignment="1">
      <alignment horizontal="center" vertical="center" wrapText="1"/>
    </xf>
    <xf numFmtId="9" fontId="31" fillId="0" borderId="26" xfId="0" applyNumberFormat="1" applyFont="1" applyBorder="1" applyAlignment="1">
      <alignment horizontal="right"/>
    </xf>
    <xf numFmtId="0" fontId="31" fillId="0" borderId="26" xfId="0" applyFont="1" applyBorder="1" applyAlignment="1">
      <alignment horizontal="right"/>
    </xf>
    <xf numFmtId="9" fontId="31" fillId="24" borderId="55" xfId="0" applyNumberFormat="1" applyFont="1" applyFill="1" applyBorder="1" applyAlignment="1">
      <alignment horizontal="right" vertical="center"/>
    </xf>
    <xf numFmtId="0" fontId="31" fillId="24" borderId="55" xfId="0" applyFont="1" applyFill="1" applyBorder="1" applyAlignment="1">
      <alignment horizontal="right" vertical="center"/>
    </xf>
    <xf numFmtId="0" fontId="8" fillId="0" borderId="0" xfId="0" applyFont="1" applyAlignment="1">
      <alignment horizontal="left" vertical="center" wrapText="1"/>
    </xf>
    <xf numFmtId="0" fontId="47" fillId="24" borderId="0" xfId="0" applyFont="1" applyFill="1"/>
    <xf numFmtId="9" fontId="31" fillId="0" borderId="10" xfId="0" applyNumberFormat="1" applyFont="1" applyBorder="1" applyAlignment="1">
      <alignment horizontal="right"/>
    </xf>
    <xf numFmtId="0" fontId="31" fillId="0" borderId="10" xfId="0" applyFont="1" applyBorder="1" applyAlignment="1">
      <alignment horizontal="right"/>
    </xf>
    <xf numFmtId="3" fontId="31" fillId="0" borderId="0" xfId="0" applyNumberFormat="1" applyFont="1"/>
    <xf numFmtId="0" fontId="31" fillId="0" borderId="29" xfId="0" applyFont="1" applyBorder="1"/>
    <xf numFmtId="0" fontId="31" fillId="0" borderId="29" xfId="0" applyFont="1" applyBorder="1" applyAlignment="1">
      <alignment vertical="center"/>
    </xf>
    <xf numFmtId="0" fontId="42" fillId="28" borderId="11" xfId="0" applyFont="1" applyFill="1" applyBorder="1" applyAlignment="1">
      <alignment vertical="center"/>
    </xf>
    <xf numFmtId="0" fontId="0" fillId="0" borderId="10" xfId="0" applyBorder="1" applyAlignment="1">
      <alignment wrapText="1"/>
    </xf>
    <xf numFmtId="0" fontId="41" fillId="28" borderId="29" xfId="0" applyFont="1" applyFill="1" applyBorder="1" applyAlignment="1">
      <alignment vertical="center" wrapText="1"/>
    </xf>
    <xf numFmtId="0" fontId="46" fillId="0" borderId="0" xfId="81" applyFont="1"/>
    <xf numFmtId="0" fontId="7" fillId="0" borderId="0" xfId="81" applyFont="1"/>
    <xf numFmtId="0" fontId="31" fillId="0" borderId="38" xfId="0" applyFont="1" applyBorder="1" applyAlignment="1">
      <alignment wrapText="1"/>
    </xf>
    <xf numFmtId="0" fontId="31" fillId="33" borderId="38" xfId="0" applyFont="1" applyFill="1" applyBorder="1" applyAlignment="1">
      <alignment wrapText="1"/>
    </xf>
    <xf numFmtId="0" fontId="50" fillId="27" borderId="30" xfId="0" applyFont="1" applyFill="1" applyBorder="1" applyAlignment="1">
      <alignment vertical="center"/>
    </xf>
    <xf numFmtId="0" fontId="41" fillId="0" borderId="0" xfId="0" applyFont="1" applyAlignment="1">
      <alignment vertical="center" wrapText="1"/>
    </xf>
    <xf numFmtId="165" fontId="0" fillId="24" borderId="27" xfId="0" applyNumberFormat="1" applyFill="1" applyBorder="1" applyAlignment="1">
      <alignment wrapText="1"/>
    </xf>
    <xf numFmtId="165" fontId="0" fillId="0" borderId="14" xfId="0" applyNumberFormat="1" applyBorder="1" applyAlignment="1">
      <alignment vertical="center"/>
    </xf>
    <xf numFmtId="165" fontId="0" fillId="0" borderId="14" xfId="0" applyNumberFormat="1" applyBorder="1"/>
    <xf numFmtId="165" fontId="0" fillId="0" borderId="10" xfId="0" applyNumberFormat="1" applyBorder="1"/>
    <xf numFmtId="0" fontId="49" fillId="27" borderId="49" xfId="0" applyFont="1" applyFill="1" applyBorder="1"/>
    <xf numFmtId="164" fontId="0" fillId="0" borderId="10" xfId="0" applyNumberFormat="1" applyBorder="1"/>
    <xf numFmtId="0" fontId="49" fillId="27" borderId="56" xfId="0" applyFont="1" applyFill="1" applyBorder="1"/>
    <xf numFmtId="0" fontId="50" fillId="27" borderId="24" xfId="0" applyFont="1" applyFill="1" applyBorder="1" applyAlignment="1">
      <alignment vertical="center"/>
    </xf>
    <xf numFmtId="3" fontId="0" fillId="0" borderId="10" xfId="0" applyNumberFormat="1" applyBorder="1"/>
    <xf numFmtId="3" fontId="0" fillId="0" borderId="38" xfId="0" applyNumberFormat="1" applyBorder="1"/>
    <xf numFmtId="0" fontId="0" fillId="0" borderId="45" xfId="0" applyBorder="1"/>
    <xf numFmtId="3" fontId="0" fillId="0" borderId="16" xfId="0" applyNumberFormat="1" applyBorder="1"/>
    <xf numFmtId="165" fontId="0" fillId="0" borderId="38" xfId="0" applyNumberFormat="1" applyBorder="1"/>
    <xf numFmtId="0" fontId="0" fillId="0" borderId="12" xfId="0" applyBorder="1"/>
    <xf numFmtId="0" fontId="0" fillId="0" borderId="34" xfId="0" applyBorder="1"/>
    <xf numFmtId="9" fontId="0" fillId="0" borderId="52" xfId="90" applyFont="1" applyFill="1" applyBorder="1" applyProtection="1"/>
    <xf numFmtId="9" fontId="0" fillId="0" borderId="34" xfId="90" applyFont="1" applyFill="1" applyBorder="1" applyProtection="1"/>
    <xf numFmtId="0" fontId="0" fillId="0" borderId="52" xfId="0" applyBorder="1"/>
    <xf numFmtId="3" fontId="0" fillId="0" borderId="0" xfId="0" applyNumberFormat="1"/>
    <xf numFmtId="3" fontId="0" fillId="0" borderId="14" xfId="0" applyNumberFormat="1" applyBorder="1"/>
    <xf numFmtId="3" fontId="0" fillId="0" borderId="39" xfId="0" applyNumberFormat="1" applyBorder="1"/>
    <xf numFmtId="3" fontId="49" fillId="27" borderId="48" xfId="0" applyNumberFormat="1" applyFont="1" applyFill="1" applyBorder="1"/>
    <xf numFmtId="0" fontId="49" fillId="0" borderId="44" xfId="0" applyFont="1" applyBorder="1"/>
    <xf numFmtId="3" fontId="49" fillId="27" borderId="59" xfId="0" applyNumberFormat="1" applyFont="1" applyFill="1" applyBorder="1"/>
    <xf numFmtId="165" fontId="49" fillId="27" borderId="47" xfId="0" applyNumberFormat="1" applyFont="1" applyFill="1" applyBorder="1"/>
    <xf numFmtId="165" fontId="49" fillId="27" borderId="48" xfId="0" applyNumberFormat="1" applyFont="1" applyFill="1" applyBorder="1"/>
    <xf numFmtId="3" fontId="49" fillId="0" borderId="0" xfId="0" applyNumberFormat="1" applyFont="1"/>
    <xf numFmtId="0" fontId="49" fillId="0" borderId="0" xfId="0" applyFont="1"/>
    <xf numFmtId="0" fontId="46" fillId="30" borderId="24" xfId="0" applyFont="1" applyFill="1" applyBorder="1" applyAlignment="1">
      <alignment horizontal="center" vertical="center" wrapText="1"/>
    </xf>
    <xf numFmtId="0" fontId="31" fillId="27" borderId="24" xfId="0" applyFont="1" applyFill="1" applyBorder="1" applyAlignment="1">
      <alignment horizontal="center" vertical="center" wrapText="1"/>
    </xf>
    <xf numFmtId="0" fontId="31" fillId="27" borderId="18" xfId="0" applyFont="1" applyFill="1" applyBorder="1" applyAlignment="1">
      <alignment horizontal="center" vertical="center" wrapText="1"/>
    </xf>
    <xf numFmtId="0" fontId="31" fillId="0" borderId="24" xfId="0" applyFont="1" applyBorder="1" applyAlignment="1">
      <alignment horizontal="center" vertical="center" wrapText="1"/>
    </xf>
    <xf numFmtId="0" fontId="31" fillId="29" borderId="30" xfId="0" applyFont="1" applyFill="1" applyBorder="1" applyAlignment="1">
      <alignment horizontal="center" wrapText="1"/>
    </xf>
    <xf numFmtId="0" fontId="31" fillId="29" borderId="18" xfId="0" applyFont="1" applyFill="1" applyBorder="1" applyAlignment="1">
      <alignment horizontal="center" wrapText="1"/>
    </xf>
    <xf numFmtId="0" fontId="31" fillId="29" borderId="60" xfId="0" applyFont="1" applyFill="1" applyBorder="1" applyAlignment="1">
      <alignment horizontal="center" wrapText="1"/>
    </xf>
    <xf numFmtId="0" fontId="0" fillId="0" borderId="29" xfId="0" applyBorder="1"/>
    <xf numFmtId="3" fontId="0" fillId="0" borderId="37" xfId="0" applyNumberFormat="1" applyBorder="1"/>
    <xf numFmtId="3" fontId="49" fillId="27" borderId="48" xfId="0" applyNumberFormat="1" applyFont="1" applyFill="1" applyBorder="1" applyAlignment="1">
      <alignment horizontal="right"/>
    </xf>
    <xf numFmtId="3" fontId="49" fillId="27" borderId="47" xfId="0" applyNumberFormat="1" applyFont="1" applyFill="1" applyBorder="1" applyAlignment="1">
      <alignment horizontal="right"/>
    </xf>
    <xf numFmtId="0" fontId="49" fillId="0" borderId="56" xfId="0" applyFont="1" applyBorder="1"/>
    <xf numFmtId="0" fontId="0" fillId="25" borderId="0" xfId="0" applyFill="1"/>
    <xf numFmtId="165" fontId="50" fillId="27" borderId="17" xfId="0" applyNumberFormat="1" applyFont="1" applyFill="1" applyBorder="1" applyAlignment="1">
      <alignment vertical="center"/>
    </xf>
    <xf numFmtId="165" fontId="50" fillId="27" borderId="18" xfId="0" applyNumberFormat="1" applyFont="1" applyFill="1" applyBorder="1" applyAlignment="1">
      <alignment vertical="center"/>
    </xf>
    <xf numFmtId="0" fontId="32" fillId="0" borderId="0" xfId="0" applyFont="1" applyAlignment="1">
      <alignment vertical="center"/>
    </xf>
    <xf numFmtId="0" fontId="46" fillId="30" borderId="28" xfId="0" applyFont="1" applyFill="1" applyBorder="1" applyAlignment="1">
      <alignment horizontal="center" vertical="center" wrapText="1"/>
    </xf>
    <xf numFmtId="0" fontId="31" fillId="27" borderId="28" xfId="0" applyFont="1" applyFill="1" applyBorder="1" applyAlignment="1">
      <alignment horizontal="center" vertical="center" wrapText="1"/>
    </xf>
    <xf numFmtId="0" fontId="31" fillId="29" borderId="32" xfId="0" applyFont="1" applyFill="1" applyBorder="1" applyAlignment="1">
      <alignment horizontal="center" wrapText="1"/>
    </xf>
    <xf numFmtId="0" fontId="31" fillId="29" borderId="27" xfId="0" applyFont="1" applyFill="1" applyBorder="1" applyAlignment="1">
      <alignment horizontal="center" wrapText="1"/>
    </xf>
    <xf numFmtId="0" fontId="0" fillId="27" borderId="36" xfId="0" applyFill="1" applyBorder="1" applyAlignment="1">
      <alignment vertical="center"/>
    </xf>
    <xf numFmtId="0" fontId="0" fillId="27" borderId="40" xfId="0" applyFill="1" applyBorder="1" applyAlignment="1">
      <alignment vertical="center"/>
    </xf>
    <xf numFmtId="0" fontId="0" fillId="27" borderId="34" xfId="0" applyFill="1" applyBorder="1"/>
    <xf numFmtId="0" fontId="0" fillId="27" borderId="10" xfId="0" applyFill="1" applyBorder="1"/>
    <xf numFmtId="0" fontId="0" fillId="27" borderId="52" xfId="0" applyFill="1" applyBorder="1"/>
    <xf numFmtId="0" fontId="0" fillId="0" borderId="45" xfId="0" applyBorder="1" applyAlignment="1">
      <alignment vertical="center"/>
    </xf>
    <xf numFmtId="0" fontId="41" fillId="0" borderId="0" xfId="0" applyFont="1" applyAlignment="1">
      <alignment horizontal="left" vertical="center"/>
    </xf>
    <xf numFmtId="0" fontId="33" fillId="33" borderId="17" xfId="0" applyFont="1" applyFill="1" applyBorder="1" applyAlignment="1" applyProtection="1">
      <alignment vertical="center" wrapText="1"/>
      <protection locked="0"/>
    </xf>
    <xf numFmtId="0" fontId="8" fillId="31" borderId="21" xfId="90" applyNumberFormat="1" applyFont="1" applyFill="1" applyBorder="1" applyAlignment="1" applyProtection="1">
      <alignment horizontal="center" vertical="center"/>
      <protection locked="0"/>
    </xf>
    <xf numFmtId="10" fontId="31" fillId="0" borderId="10" xfId="0" applyNumberFormat="1" applyFont="1" applyBorder="1"/>
    <xf numFmtId="0" fontId="39" fillId="33" borderId="22" xfId="0" applyFont="1" applyFill="1" applyBorder="1" applyAlignment="1">
      <alignment horizontal="left" vertical="center" wrapText="1"/>
    </xf>
    <xf numFmtId="9" fontId="0" fillId="0" borderId="40" xfId="0" applyNumberFormat="1" applyBorder="1" applyAlignment="1">
      <alignment vertical="center"/>
    </xf>
    <xf numFmtId="9" fontId="0" fillId="0" borderId="10" xfId="0" applyNumberFormat="1" applyBorder="1"/>
    <xf numFmtId="9" fontId="0" fillId="0" borderId="12" xfId="0" applyNumberFormat="1" applyBorder="1"/>
    <xf numFmtId="9" fontId="0" fillId="0" borderId="36" xfId="0" applyNumberFormat="1" applyBorder="1" applyAlignment="1">
      <alignment vertical="center"/>
    </xf>
    <xf numFmtId="9" fontId="0" fillId="0" borderId="31" xfId="0" applyNumberFormat="1" applyBorder="1"/>
    <xf numFmtId="9" fontId="0" fillId="0" borderId="52" xfId="0" applyNumberFormat="1" applyBorder="1"/>
    <xf numFmtId="10" fontId="33" fillId="0" borderId="10" xfId="0" applyNumberFormat="1" applyFont="1" applyBorder="1"/>
    <xf numFmtId="3" fontId="33" fillId="0" borderId="50" xfId="0" applyNumberFormat="1" applyFont="1" applyBorder="1"/>
    <xf numFmtId="3" fontId="31" fillId="0" borderId="50" xfId="0" applyNumberFormat="1" applyFont="1" applyBorder="1"/>
    <xf numFmtId="10" fontId="31" fillId="0" borderId="14" xfId="0" applyNumberFormat="1" applyFont="1" applyBorder="1"/>
    <xf numFmtId="3" fontId="31" fillId="0" borderId="61" xfId="0" applyNumberFormat="1" applyFont="1" applyBorder="1"/>
    <xf numFmtId="164" fontId="31" fillId="0" borderId="10" xfId="0" applyNumberFormat="1" applyFont="1" applyBorder="1" applyAlignment="1">
      <alignment horizontal="right"/>
    </xf>
    <xf numFmtId="164" fontId="31" fillId="0" borderId="11" xfId="0" applyNumberFormat="1" applyFont="1" applyBorder="1" applyAlignment="1">
      <alignment horizontal="right"/>
    </xf>
    <xf numFmtId="0" fontId="31" fillId="33" borderId="51" xfId="0" applyFont="1" applyFill="1" applyBorder="1" applyAlignment="1">
      <alignment vertical="center" wrapText="1"/>
    </xf>
    <xf numFmtId="0" fontId="31" fillId="0" borderId="22" xfId="0" applyFont="1" applyBorder="1"/>
    <xf numFmtId="3" fontId="31" fillId="0" borderId="42" xfId="0" applyNumberFormat="1" applyFont="1" applyBorder="1"/>
    <xf numFmtId="0" fontId="31" fillId="0" borderId="33" xfId="0" applyFont="1" applyBorder="1"/>
    <xf numFmtId="0" fontId="0" fillId="0" borderId="10" xfId="0" applyBorder="1" applyAlignment="1">
      <alignment vertical="center" wrapText="1"/>
    </xf>
    <xf numFmtId="0" fontId="33" fillId="0" borderId="0" xfId="0" applyFont="1"/>
    <xf numFmtId="10" fontId="33" fillId="0" borderId="38" xfId="0" applyNumberFormat="1" applyFont="1" applyBorder="1"/>
    <xf numFmtId="0" fontId="0" fillId="0" borderId="0" xfId="0" applyAlignment="1">
      <alignment wrapText="1"/>
    </xf>
    <xf numFmtId="10" fontId="33" fillId="0" borderId="16" xfId="0" applyNumberFormat="1" applyFont="1" applyBorder="1"/>
    <xf numFmtId="0" fontId="33" fillId="0" borderId="38" xfId="0" applyFont="1" applyBorder="1" applyAlignment="1">
      <alignment vertical="center" wrapText="1"/>
    </xf>
    <xf numFmtId="10" fontId="31" fillId="0" borderId="38" xfId="0" applyNumberFormat="1" applyFont="1" applyBorder="1"/>
    <xf numFmtId="0" fontId="31" fillId="33" borderId="38" xfId="0" applyFont="1" applyFill="1" applyBorder="1" applyAlignment="1">
      <alignment vertical="center" wrapText="1"/>
    </xf>
    <xf numFmtId="0" fontId="46" fillId="30" borderId="57" xfId="0" applyFont="1" applyFill="1" applyBorder="1" applyAlignment="1">
      <alignment horizontal="center" vertical="center" wrapText="1"/>
    </xf>
    <xf numFmtId="3" fontId="31" fillId="0" borderId="46" xfId="0" applyNumberFormat="1" applyFont="1" applyBorder="1"/>
    <xf numFmtId="0" fontId="31" fillId="29" borderId="37" xfId="0" applyFont="1" applyFill="1" applyBorder="1" applyAlignment="1">
      <alignment horizontal="center" wrapText="1"/>
    </xf>
    <xf numFmtId="0" fontId="31" fillId="29" borderId="57" xfId="0" applyFont="1" applyFill="1" applyBorder="1" applyAlignment="1">
      <alignment horizontal="center" wrapText="1"/>
    </xf>
    <xf numFmtId="10" fontId="31" fillId="0" borderId="16" xfId="0" applyNumberFormat="1" applyFont="1" applyBorder="1"/>
    <xf numFmtId="10" fontId="33" fillId="26" borderId="38" xfId="0" applyNumberFormat="1" applyFont="1" applyFill="1" applyBorder="1"/>
    <xf numFmtId="3" fontId="33" fillId="26" borderId="50" xfId="0" applyNumberFormat="1" applyFont="1" applyFill="1" applyBorder="1"/>
    <xf numFmtId="10" fontId="33" fillId="26" borderId="16" xfId="0" applyNumberFormat="1" applyFont="1" applyFill="1" applyBorder="1"/>
    <xf numFmtId="10" fontId="31" fillId="0" borderId="47" xfId="0" applyNumberFormat="1" applyFont="1" applyBorder="1"/>
    <xf numFmtId="10" fontId="31" fillId="0" borderId="48" xfId="0" applyNumberFormat="1" applyFont="1" applyBorder="1"/>
    <xf numFmtId="164" fontId="0" fillId="0" borderId="38" xfId="0" applyNumberFormat="1" applyBorder="1"/>
    <xf numFmtId="0" fontId="39" fillId="29" borderId="53" xfId="0" applyFont="1" applyFill="1" applyBorder="1" applyAlignment="1">
      <alignment horizontal="center" wrapText="1"/>
    </xf>
  </cellXfs>
  <cellStyles count="107">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2" xfId="56" xr:uid="{00000000-0005-0000-0000-000037000000}"/>
    <cellStyle name="Comma 3" xfId="57" xr:uid="{00000000-0005-0000-0000-000038000000}"/>
    <cellStyle name="Comma 4" xfId="58" xr:uid="{00000000-0005-0000-0000-000039000000}"/>
    <cellStyle name="Explanatory Text 2" xfId="59" xr:uid="{00000000-0005-0000-0000-00003A000000}"/>
    <cellStyle name="Explanatory Text 3" xfId="60" xr:uid="{00000000-0005-0000-0000-00003B000000}"/>
    <cellStyle name="Good 2" xfId="61" xr:uid="{00000000-0005-0000-0000-00003C000000}"/>
    <cellStyle name="Good 3" xfId="62" xr:uid="{00000000-0005-0000-0000-00003D000000}"/>
    <cellStyle name="Heading 1 2" xfId="63" xr:uid="{00000000-0005-0000-0000-00003E000000}"/>
    <cellStyle name="Heading 1 3" xfId="64" xr:uid="{00000000-0005-0000-0000-00003F000000}"/>
    <cellStyle name="Heading 2 2" xfId="65" xr:uid="{00000000-0005-0000-0000-000040000000}"/>
    <cellStyle name="Heading 2 3" xfId="66" xr:uid="{00000000-0005-0000-0000-000041000000}"/>
    <cellStyle name="Heading 3 2" xfId="67" xr:uid="{00000000-0005-0000-0000-000042000000}"/>
    <cellStyle name="Heading 3 2 2" xfId="106" xr:uid="{00000000-0005-0000-0000-000043000000}"/>
    <cellStyle name="Heading 3 3" xfId="68" xr:uid="{00000000-0005-0000-0000-000044000000}"/>
    <cellStyle name="Heading 3 3 2" xfId="105" xr:uid="{00000000-0005-0000-0000-000045000000}"/>
    <cellStyle name="Heading 4 2" xfId="69" xr:uid="{00000000-0005-0000-0000-000046000000}"/>
    <cellStyle name="Heading 4 3" xfId="70" xr:uid="{00000000-0005-0000-0000-000047000000}"/>
    <cellStyle name="Hyperlink" xfId="71" builtinId="8"/>
    <cellStyle name="Hyperlink 2" xfId="72" xr:uid="{00000000-0005-0000-0000-000049000000}"/>
    <cellStyle name="Hyperlink 2 2" xfId="73" xr:uid="{00000000-0005-0000-0000-00004A000000}"/>
    <cellStyle name="Hyperlink 3" xfId="74" xr:uid="{00000000-0005-0000-0000-00004B000000}"/>
    <cellStyle name="Hyperlink 4" xfId="101" xr:uid="{00000000-0005-0000-0000-00004C000000}"/>
    <cellStyle name="Hyperlink 5" xfId="100" xr:uid="{00000000-0005-0000-0000-00004D000000}"/>
    <cellStyle name="Input 2" xfId="75" xr:uid="{00000000-0005-0000-0000-00004E000000}"/>
    <cellStyle name="Input 3" xfId="76" xr:uid="{00000000-0005-0000-0000-00004F000000}"/>
    <cellStyle name="Linked Cell 2" xfId="77" xr:uid="{00000000-0005-0000-0000-000050000000}"/>
    <cellStyle name="Linked Cell 3" xfId="78" xr:uid="{00000000-0005-0000-0000-000051000000}"/>
    <cellStyle name="Neutral 2" xfId="79" xr:uid="{00000000-0005-0000-0000-000052000000}"/>
    <cellStyle name="Neutral 3" xfId="80" xr:uid="{00000000-0005-0000-0000-000053000000}"/>
    <cellStyle name="Normal" xfId="0" builtinId="0"/>
    <cellStyle name="Normal 2" xfId="81" xr:uid="{00000000-0005-0000-0000-000055000000}"/>
    <cellStyle name="Normal 2 2" xfId="82" xr:uid="{00000000-0005-0000-0000-000056000000}"/>
    <cellStyle name="Normal 3" xfId="83" xr:uid="{00000000-0005-0000-0000-000057000000}"/>
    <cellStyle name="Normal 3 2" xfId="84" xr:uid="{00000000-0005-0000-0000-000058000000}"/>
    <cellStyle name="Normal 4" xfId="85" xr:uid="{00000000-0005-0000-0000-000059000000}"/>
    <cellStyle name="Normal 4 2" xfId="99" xr:uid="{00000000-0005-0000-0000-00005A000000}"/>
    <cellStyle name="Normal 5" xfId="102" xr:uid="{00000000-0005-0000-0000-00005B000000}"/>
    <cellStyle name="Normal 6" xfId="103" xr:uid="{00000000-0005-0000-0000-00005C000000}"/>
    <cellStyle name="Normal 7" xfId="104" xr:uid="{00000000-0005-0000-0000-00005D000000}"/>
    <cellStyle name="Note 2" xfId="86" xr:uid="{00000000-0005-0000-0000-00005E000000}"/>
    <cellStyle name="Note 3" xfId="87" xr:uid="{00000000-0005-0000-0000-00005F000000}"/>
    <cellStyle name="Output 2" xfId="88" xr:uid="{00000000-0005-0000-0000-000060000000}"/>
    <cellStyle name="Output 3" xfId="89" xr:uid="{00000000-0005-0000-0000-000061000000}"/>
    <cellStyle name="Percent" xfId="90" builtinId="5"/>
    <cellStyle name="Percent 2" xfId="91" xr:uid="{00000000-0005-0000-0000-000063000000}"/>
    <cellStyle name="Percent 3" xfId="92" xr:uid="{00000000-0005-0000-0000-000064000000}"/>
    <cellStyle name="Title 2" xfId="93" xr:uid="{00000000-0005-0000-0000-000065000000}"/>
    <cellStyle name="Title 3" xfId="94" xr:uid="{00000000-0005-0000-0000-000066000000}"/>
    <cellStyle name="Total 2" xfId="95" xr:uid="{00000000-0005-0000-0000-000067000000}"/>
    <cellStyle name="Total 3" xfId="96" xr:uid="{00000000-0005-0000-0000-000068000000}"/>
    <cellStyle name="Warning Text 2" xfId="97" xr:uid="{00000000-0005-0000-0000-000069000000}"/>
    <cellStyle name="Warning Text 3" xfId="98" xr:uid="{00000000-0005-0000-0000-00006A000000}"/>
  </cellStyles>
  <dxfs count="14">
    <dxf>
      <font>
        <color rgb="FFFF0000"/>
      </font>
    </dxf>
    <dxf>
      <font>
        <color rgb="FFFF0000"/>
      </font>
    </dxf>
    <dxf>
      <font>
        <color rgb="FFFF0000"/>
      </font>
    </dxf>
    <dxf>
      <font>
        <color rgb="FFFF0000"/>
      </font>
    </dxf>
    <dxf>
      <font>
        <color rgb="FFFF0000"/>
      </font>
    </dxf>
    <dxf>
      <font>
        <color theme="1"/>
      </font>
    </dxf>
    <dxf>
      <font>
        <color auto="1"/>
      </font>
    </dxf>
    <dxf>
      <font>
        <color rgb="FFFF0000"/>
      </font>
    </dxf>
    <dxf>
      <font>
        <color rgb="FFFF0000"/>
      </font>
    </dxf>
    <dxf>
      <font>
        <color rgb="FFFF0000"/>
      </font>
    </dxf>
    <dxf>
      <font>
        <color auto="1"/>
      </font>
    </dxf>
    <dxf>
      <font>
        <color theme="1"/>
      </font>
    </dxf>
    <dxf>
      <font>
        <color rgb="FFFF0000"/>
      </font>
    </dxf>
    <dxf>
      <font>
        <color rgb="FFFF0000"/>
      </font>
    </dxf>
  </dxfs>
  <tableStyles count="0" defaultTableStyle="TableStyleMedium9" defaultPivotStyle="PivotStyleLight16"/>
  <colors>
    <mruColors>
      <color rgb="FFFF3300"/>
      <color rgb="FF66FFFF"/>
      <color rgb="FF18646E"/>
      <color rgb="FF5CEB35"/>
      <color rgb="FF15434A"/>
      <color rgb="FFCCFFFF"/>
      <color rgb="FF99FFCC"/>
      <color rgb="FFFF00FF"/>
      <color rgb="FF004650"/>
      <color rgb="FF4515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10</xdr:col>
          <xdr:colOff>495300</xdr:colOff>
          <xdr:row>51</xdr:row>
          <xdr:rowOff>171450</xdr:rowOff>
        </xdr:to>
        <xdr:sp macro="" textlink="">
          <xdr:nvSpPr>
            <xdr:cNvPr id="54273" name="Object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174892</xdr:colOff>
      <xdr:row>0</xdr:row>
      <xdr:rowOff>0</xdr:rowOff>
    </xdr:from>
    <xdr:to>
      <xdr:col>4</xdr:col>
      <xdr:colOff>521218</xdr:colOff>
      <xdr:row>2</xdr:row>
      <xdr:rowOff>127000</xdr:rowOff>
    </xdr:to>
    <xdr:pic>
      <xdr:nvPicPr>
        <xdr:cNvPr id="18" name="Picture 1" descr="NICE banner&#10;">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28017" y="0"/>
          <a:ext cx="3084764" cy="57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7</xdr:row>
      <xdr:rowOff>221456</xdr:rowOff>
    </xdr:from>
    <xdr:to>
      <xdr:col>2</xdr:col>
      <xdr:colOff>1790700</xdr:colOff>
      <xdr:row>7</xdr:row>
      <xdr:rowOff>1639729</xdr:rowOff>
    </xdr:to>
    <xdr:sp macro="" textlink="">
      <xdr:nvSpPr>
        <xdr:cNvPr id="19" name="Rounded Rectangle 18">
          <a:hlinkClick xmlns:r="http://schemas.openxmlformats.org/officeDocument/2006/relationships" r:id="rId2"/>
          <a:extLst>
            <a:ext uri="{FF2B5EF4-FFF2-40B4-BE49-F238E27FC236}">
              <a16:creationId xmlns:a16="http://schemas.microsoft.com/office/drawing/2014/main" id="{00000000-0008-0000-0100-000013000000}"/>
            </a:ext>
          </a:extLst>
        </xdr:cNvPr>
        <xdr:cNvSpPr/>
      </xdr:nvSpPr>
      <xdr:spPr>
        <a:xfrm>
          <a:off x="6212680" y="2501106"/>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11</xdr:row>
      <xdr:rowOff>398624</xdr:rowOff>
    </xdr:from>
    <xdr:to>
      <xdr:col>2</xdr:col>
      <xdr:colOff>1810226</xdr:colOff>
      <xdr:row>11</xdr:row>
      <xdr:rowOff>1083734</xdr:rowOff>
    </xdr:to>
    <xdr:sp macro="" textlink="">
      <xdr:nvSpPr>
        <xdr:cNvPr id="20" name="Rounded Rectangle 19">
          <a:hlinkClick xmlns:r="http://schemas.openxmlformats.org/officeDocument/2006/relationships" r:id="rId3"/>
          <a:extLst>
            <a:ext uri="{FF2B5EF4-FFF2-40B4-BE49-F238E27FC236}">
              <a16:creationId xmlns:a16="http://schemas.microsoft.com/office/drawing/2014/main" id="{00000000-0008-0000-0100-000014000000}"/>
            </a:ext>
          </a:extLst>
        </xdr:cNvPr>
        <xdr:cNvSpPr/>
      </xdr:nvSpPr>
      <xdr:spPr>
        <a:xfrm>
          <a:off x="6196012" y="6793074"/>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7</xdr:row>
      <xdr:rowOff>685799</xdr:rowOff>
    </xdr:from>
    <xdr:to>
      <xdr:col>4</xdr:col>
      <xdr:colOff>488153</xdr:colOff>
      <xdr:row>11</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188324" y="2965449"/>
          <a:ext cx="986629" cy="4334933"/>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13</xdr:row>
      <xdr:rowOff>76200</xdr:rowOff>
    </xdr:from>
    <xdr:to>
      <xdr:col>2</xdr:col>
      <xdr:colOff>1809750</xdr:colOff>
      <xdr:row>14</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100-000016000000}"/>
            </a:ext>
          </a:extLst>
        </xdr:cNvPr>
        <xdr:cNvSpPr/>
      </xdr:nvSpPr>
      <xdr:spPr>
        <a:xfrm>
          <a:off x="6200775" y="8077200"/>
          <a:ext cx="1800225" cy="52387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9</xdr:row>
      <xdr:rowOff>42334</xdr:rowOff>
    </xdr:from>
    <xdr:to>
      <xdr:col>2</xdr:col>
      <xdr:colOff>1806309</xdr:colOff>
      <xdr:row>9</xdr:row>
      <xdr:rowOff>438150</xdr:rowOff>
    </xdr:to>
    <xdr:sp macro="" textlink="">
      <xdr:nvSpPr>
        <xdr:cNvPr id="23" name="Rounded Rectangle 22">
          <a:hlinkClick xmlns:r="http://schemas.openxmlformats.org/officeDocument/2006/relationships" r:id="rId5"/>
          <a:extLst>
            <a:ext uri="{FF2B5EF4-FFF2-40B4-BE49-F238E27FC236}">
              <a16:creationId xmlns:a16="http://schemas.microsoft.com/office/drawing/2014/main" id="{00000000-0008-0000-0100-000017000000}"/>
            </a:ext>
          </a:extLst>
        </xdr:cNvPr>
        <xdr:cNvSpPr/>
      </xdr:nvSpPr>
      <xdr:spPr>
        <a:xfrm>
          <a:off x="6223528" y="5547784"/>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7</xdr:row>
      <xdr:rowOff>2047875</xdr:rowOff>
    </xdr:from>
    <xdr:to>
      <xdr:col>2</xdr:col>
      <xdr:colOff>1040606</xdr:colOff>
      <xdr:row>7</xdr:row>
      <xdr:rowOff>2773892</xdr:rowOff>
    </xdr:to>
    <xdr:sp macro="" textlink="">
      <xdr:nvSpPr>
        <xdr:cNvPr id="24" name="Down Arrow 24">
          <a:extLst>
            <a:ext uri="{FF2B5EF4-FFF2-40B4-BE49-F238E27FC236}">
              <a16:creationId xmlns:a16="http://schemas.microsoft.com/office/drawing/2014/main" id="{00000000-0008-0000-0100-000018000000}"/>
            </a:ext>
            <a:ext uri="{C183D7F6-B498-43B3-948B-1728B52AA6E4}">
              <adec:decorative xmlns:adec="http://schemas.microsoft.com/office/drawing/2017/decorative" val="1"/>
            </a:ext>
          </a:extLst>
        </xdr:cNvPr>
        <xdr:cNvSpPr/>
      </xdr:nvSpPr>
      <xdr:spPr>
        <a:xfrm>
          <a:off x="6791325" y="4327525"/>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10</xdr:row>
      <xdr:rowOff>271991</xdr:rowOff>
    </xdr:from>
    <xdr:to>
      <xdr:col>2</xdr:col>
      <xdr:colOff>1025789</xdr:colOff>
      <xdr:row>11</xdr:row>
      <xdr:rowOff>221984</xdr:rowOff>
    </xdr:to>
    <xdr:sp macro="" textlink="">
      <xdr:nvSpPr>
        <xdr:cNvPr id="25" name="Down Arrow 24">
          <a:extLst>
            <a:ext uri="{FF2B5EF4-FFF2-40B4-BE49-F238E27FC236}">
              <a16:creationId xmlns:a16="http://schemas.microsoft.com/office/drawing/2014/main" id="{00000000-0008-0000-0100-000019000000}"/>
            </a:ext>
            <a:ext uri="{C183D7F6-B498-43B3-948B-1728B52AA6E4}">
              <adec:decorative xmlns:adec="http://schemas.microsoft.com/office/drawing/2017/decorative" val="1"/>
            </a:ext>
          </a:extLst>
        </xdr:cNvPr>
        <xdr:cNvSpPr/>
      </xdr:nvSpPr>
      <xdr:spPr>
        <a:xfrm>
          <a:off x="6776508" y="62854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1100636</xdr:colOff>
      <xdr:row>0</xdr:row>
      <xdr:rowOff>83609</xdr:rowOff>
    </xdr:from>
    <xdr:to>
      <xdr:col>9</xdr:col>
      <xdr:colOff>1092200</xdr:colOff>
      <xdr:row>1</xdr:row>
      <xdr:rowOff>172507</xdr:rowOff>
    </xdr:to>
    <xdr:pic>
      <xdr:nvPicPr>
        <xdr:cNvPr id="3" name="Picture 1" descr="NICE banner">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58321</xdr:colOff>
      <xdr:row>23</xdr:row>
      <xdr:rowOff>77749</xdr:rowOff>
    </xdr:from>
    <xdr:to>
      <xdr:col>1</xdr:col>
      <xdr:colOff>693321</xdr:colOff>
      <xdr:row>29</xdr:row>
      <xdr:rowOff>97194</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58321" y="5779790"/>
          <a:ext cx="6693418" cy="1069139"/>
        </a:xfrm>
        <a:prstGeom prst="rect">
          <a:avLst/>
        </a:prstGeom>
        <a:solidFill>
          <a:srgbClr val="18646E"/>
        </a:solidFill>
        <a:ln>
          <a:solidFill>
            <a:srgbClr val="18646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eaLnBrk="1" fontAlgn="auto" latinLnBrk="0" hangingPunct="1"/>
          <a:r>
            <a:rPr lang="en-GB" sz="1600" baseline="0">
              <a:solidFill>
                <a:schemeClr val="lt1"/>
              </a:solidFill>
              <a:latin typeface="Arial" panose="020B0604020202020204" pitchFamily="34" charset="0"/>
              <a:ea typeface="+mn-ea"/>
              <a:cs typeface="Arial" panose="020B0604020202020204" pitchFamily="34" charset="0"/>
            </a:rPr>
            <a:t>This has been adapted by the EMAHSN to help the MedTech Funding Mandate (MTFM) Programme </a:t>
          </a:r>
        </a:p>
        <a:p>
          <a:pPr algn="l"/>
          <a:r>
            <a:rPr lang="en-GB" sz="1600" baseline="0">
              <a:latin typeface="Arial" panose="020B0604020202020204" pitchFamily="34" charset="0"/>
              <a:cs typeface="Arial" panose="020B0604020202020204" pitchFamily="34" charset="0"/>
            </a:rPr>
            <a:t>Everything is the NICE tool apart from the rows highlighted in light green</a:t>
          </a:r>
        </a:p>
        <a:p>
          <a:pPr algn="l"/>
          <a:r>
            <a:rPr lang="en-GB" sz="1600" baseline="0">
              <a:latin typeface="Arial" panose="020B0604020202020204" pitchFamily="34" charset="0"/>
              <a:cs typeface="Arial" panose="020B0604020202020204" pitchFamily="34" charset="0"/>
            </a:rPr>
            <a:t>April 2023</a:t>
          </a:r>
          <a:endParaRPr lang="en-GB" sz="16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50165</xdr:colOff>
      <xdr:row>0</xdr:row>
      <xdr:rowOff>90170</xdr:rowOff>
    </xdr:from>
    <xdr:to>
      <xdr:col>4</xdr:col>
      <xdr:colOff>979646</xdr:colOff>
      <xdr:row>1</xdr:row>
      <xdr:rowOff>134620</xdr:rowOff>
    </xdr:to>
    <xdr:pic>
      <xdr:nvPicPr>
        <xdr:cNvPr id="21121" name="Picture 1" descr="NICE banner">
          <a:extLst>
            <a:ext uri="{FF2B5EF4-FFF2-40B4-BE49-F238E27FC236}">
              <a16:creationId xmlns:a16="http://schemas.microsoft.com/office/drawing/2014/main" id="{00000000-0008-0000-03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0</xdr:row>
      <xdr:rowOff>110067</xdr:rowOff>
    </xdr:from>
    <xdr:to>
      <xdr:col>7</xdr:col>
      <xdr:colOff>612</xdr:colOff>
      <xdr:row>1</xdr:row>
      <xdr:rowOff>277283</xdr:rowOff>
    </xdr:to>
    <xdr:pic>
      <xdr:nvPicPr>
        <xdr:cNvPr id="2" name="Picture 1" descr="NICE banner">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5733" y="110067"/>
          <a:ext cx="3215829" cy="541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6756</xdr:colOff>
      <xdr:row>25</xdr:row>
      <xdr:rowOff>155372</xdr:rowOff>
    </xdr:from>
    <xdr:to>
      <xdr:col>0</xdr:col>
      <xdr:colOff>6741809</xdr:colOff>
      <xdr:row>28</xdr:row>
      <xdr:rowOff>33776</xdr:rowOff>
    </xdr:to>
    <xdr:sp macro="" textlink="">
      <xdr:nvSpPr>
        <xdr:cNvPr id="3" name="Rectangle 2">
          <a:extLst>
            <a:ext uri="{FF2B5EF4-FFF2-40B4-BE49-F238E27FC236}">
              <a16:creationId xmlns:a16="http://schemas.microsoft.com/office/drawing/2014/main" id="{00000000-0008-0000-0400-000003000000}"/>
            </a:ext>
          </a:extLst>
        </xdr:cNvPr>
        <xdr:cNvSpPr/>
      </xdr:nvSpPr>
      <xdr:spPr>
        <a:xfrm>
          <a:off x="6756" y="6822872"/>
          <a:ext cx="6735053" cy="844415"/>
        </a:xfrm>
        <a:prstGeom prst="rect">
          <a:avLst/>
        </a:prstGeom>
        <a:solidFill>
          <a:srgbClr val="18646E"/>
        </a:solidFill>
        <a:ln>
          <a:solidFill>
            <a:srgbClr val="18646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eaLnBrk="1" fontAlgn="auto" latinLnBrk="0" hangingPunct="1"/>
          <a:r>
            <a:rPr lang="en-GB" sz="1600" baseline="0">
              <a:solidFill>
                <a:schemeClr val="lt1"/>
              </a:solidFill>
              <a:latin typeface="Arial" panose="020B0604020202020204" pitchFamily="34" charset="0"/>
              <a:ea typeface="+mn-ea"/>
              <a:cs typeface="Arial" panose="020B0604020202020204" pitchFamily="34" charset="0"/>
            </a:rPr>
            <a:t>This has been adapted by the EMAHSN to help the MedTech Funding Mandate (MTFM) Programme </a:t>
          </a:r>
        </a:p>
        <a:p>
          <a:pPr algn="l"/>
          <a:r>
            <a:rPr lang="en-GB" sz="1600" baseline="0">
              <a:latin typeface="Arial" panose="020B0604020202020204" pitchFamily="34" charset="0"/>
              <a:cs typeface="Arial" panose="020B0604020202020204" pitchFamily="34" charset="0"/>
            </a:rPr>
            <a:t>Everything is the NICE tool apart from the rows highlighted in light green</a:t>
          </a:r>
        </a:p>
        <a:p>
          <a:pPr algn="l"/>
          <a:r>
            <a:rPr lang="en-GB" sz="1600" baseline="0">
              <a:latin typeface="Arial" panose="020B0604020202020204" pitchFamily="34" charset="0"/>
              <a:cs typeface="Arial" panose="020B0604020202020204" pitchFamily="34" charset="0"/>
            </a:rPr>
            <a:t>April 2023</a:t>
          </a:r>
          <a:endParaRPr lang="en-GB" sz="16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329640</xdr:colOff>
      <xdr:row>0</xdr:row>
      <xdr:rowOff>36978</xdr:rowOff>
    </xdr:from>
    <xdr:to>
      <xdr:col>6</xdr:col>
      <xdr:colOff>484419</xdr:colOff>
      <xdr:row>1</xdr:row>
      <xdr:rowOff>140109</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6040" y="36978"/>
          <a:ext cx="2977354" cy="4873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87313</xdr:colOff>
      <xdr:row>28</xdr:row>
      <xdr:rowOff>103188</xdr:rowOff>
    </xdr:from>
    <xdr:to>
      <xdr:col>1</xdr:col>
      <xdr:colOff>619126</xdr:colOff>
      <xdr:row>35</xdr:row>
      <xdr:rowOff>150811</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a:off x="87313" y="8882063"/>
          <a:ext cx="5405438" cy="1325561"/>
        </a:xfrm>
        <a:prstGeom prst="rect">
          <a:avLst/>
        </a:prstGeom>
        <a:solidFill>
          <a:srgbClr val="18646E"/>
        </a:solidFill>
        <a:ln>
          <a:solidFill>
            <a:srgbClr val="18646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600">
              <a:latin typeface="Arial" panose="020B0604020202020204" pitchFamily="34" charset="0"/>
              <a:cs typeface="Arial" panose="020B0604020202020204" pitchFamily="34" charset="0"/>
            </a:rPr>
            <a:t>This has</a:t>
          </a:r>
          <a:r>
            <a:rPr lang="en-GB" sz="1600" baseline="0">
              <a:latin typeface="Arial" panose="020B0604020202020204" pitchFamily="34" charset="0"/>
              <a:cs typeface="Arial" panose="020B0604020202020204" pitchFamily="34" charset="0"/>
            </a:rPr>
            <a:t> been adapted by the EMAHSN to help the MedTech Funding </a:t>
          </a:r>
          <a:r>
            <a:rPr lang="en-GB" sz="1600" baseline="0">
              <a:solidFill>
                <a:schemeClr val="lt1"/>
              </a:solidFill>
              <a:latin typeface="Arial" panose="020B0604020202020204" pitchFamily="34" charset="0"/>
              <a:ea typeface="+mn-ea"/>
              <a:cs typeface="Arial" panose="020B0604020202020204" pitchFamily="34" charset="0"/>
            </a:rPr>
            <a:t>Mandate (MTFM) </a:t>
          </a:r>
          <a:r>
            <a:rPr lang="en-GB" sz="1600" baseline="0">
              <a:latin typeface="Arial" panose="020B0604020202020204" pitchFamily="34" charset="0"/>
              <a:cs typeface="Arial" panose="020B0604020202020204" pitchFamily="34" charset="0"/>
            </a:rPr>
            <a:t>Programme </a:t>
          </a:r>
        </a:p>
        <a:p>
          <a:pPr marL="0" marR="0" lvl="0" indent="0" algn="l" defTabSz="914400" eaLnBrk="1" fontAlgn="auto" latinLnBrk="0" hangingPunct="1">
            <a:lnSpc>
              <a:spcPct val="100000"/>
            </a:lnSpc>
            <a:spcBef>
              <a:spcPts val="0"/>
            </a:spcBef>
            <a:spcAft>
              <a:spcPts val="0"/>
            </a:spcAft>
            <a:buClrTx/>
            <a:buSzTx/>
            <a:buFontTx/>
            <a:buNone/>
            <a:tabLst/>
            <a:defRPr/>
          </a:pPr>
          <a:r>
            <a:rPr lang="en-GB" sz="1600" baseline="0">
              <a:latin typeface="Arial" panose="020B0604020202020204" pitchFamily="34" charset="0"/>
              <a:cs typeface="Arial" panose="020B0604020202020204" pitchFamily="34" charset="0"/>
            </a:rPr>
            <a:t>All amendments to this NICE tool are in the rows highlighted in light green</a:t>
          </a:r>
        </a:p>
        <a:p>
          <a:pPr algn="l"/>
          <a:r>
            <a:rPr lang="en-GB" sz="1600" baseline="0">
              <a:latin typeface="Arial" panose="020B0604020202020204" pitchFamily="34" charset="0"/>
              <a:cs typeface="Arial" panose="020B0604020202020204" pitchFamily="34" charset="0"/>
            </a:rPr>
            <a:t>April 2023</a:t>
          </a:r>
          <a:endParaRPr lang="en-GB" sz="16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_TEAM%20PLANNING%20&amp;%20PROCEDURES\RIA\Method%20and%20Process%20Development\2020%20update\Ad%20hoc\Alternative%20stroke%20template%20v3.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GUIDANCE%20TOOLS\Guidelines\Guidelines%20in%20development\low%20back%20pain%20update%202020\RIA\PE%20and%20GE\RIA%20template%20LBP%20and%20Sciatica%20post%20PE%20v2%2014.0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Alternative%20stroke%20template%20v5.0%20for%20consulta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Guide"/>
      <sheetName val="1. Assumptions input"/>
      <sheetName val="2. Resource impact template"/>
      <sheetName val="3. Resource impact over time"/>
      <sheetName val="4.Alternative assumptions input"/>
      <sheetName val="5. Alternative template local"/>
      <sheetName val="6. Alternative impact over time"/>
      <sheetName val="7. Summary impacts"/>
      <sheetName val="8.Impact using NICE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Unit costs"/>
      <sheetName val="Assumptions input old"/>
      <sheetName val="Assumptions input"/>
      <sheetName val="Resource impact template old"/>
      <sheetName val="Resource impact template"/>
      <sheetName val="Resource impact over time"/>
      <sheetName val="Sensitivity analysis"/>
      <sheetName val="References"/>
    </sheetNames>
    <sheetDataSet>
      <sheetData sheetId="0"/>
      <sheetData sheetId="1"/>
      <sheetData sheetId="2">
        <row r="10">
          <cell r="B10" t="str">
            <v>National</v>
          </cell>
        </row>
      </sheetData>
      <sheetData sheetId="3"/>
      <sheetData sheetId="4">
        <row r="12">
          <cell r="L12" t="str">
            <v>Per 100,000 population</v>
          </cell>
        </row>
        <row r="658">
          <cell r="B658" t="str">
            <v>Antrim and Newtownabbey</v>
          </cell>
        </row>
        <row r="659">
          <cell r="B659" t="str">
            <v>Ards and North Down</v>
          </cell>
        </row>
        <row r="660">
          <cell r="B660" t="str">
            <v>Armagh City, Banbridge and Craigavon</v>
          </cell>
        </row>
        <row r="661">
          <cell r="B661" t="str">
            <v>Belfast</v>
          </cell>
        </row>
        <row r="662">
          <cell r="B662" t="str">
            <v>Causeway Coast and Glens</v>
          </cell>
        </row>
        <row r="663">
          <cell r="B663" t="str">
            <v>Derry City and Strabane</v>
          </cell>
        </row>
        <row r="664">
          <cell r="B664" t="str">
            <v>Fermanagh and Omagh</v>
          </cell>
        </row>
        <row r="665">
          <cell r="B665" t="str">
            <v>Lisburn and Castlereagh</v>
          </cell>
        </row>
        <row r="666">
          <cell r="B666" t="str">
            <v>Mid and East Antrim</v>
          </cell>
        </row>
        <row r="667">
          <cell r="B667" t="str">
            <v>Mid Ulster</v>
          </cell>
        </row>
        <row r="668">
          <cell r="B668" t="str">
            <v>Newry, Mourne and Down</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zoomScale="85" zoomScaleNormal="85" workbookViewId="0">
      <selection activeCell="L1" sqref="L1"/>
    </sheetView>
  </sheetViews>
  <sheetFormatPr defaultColWidth="9.140625" defaultRowHeight="15" x14ac:dyDescent="0.25"/>
  <sheetData/>
  <sheetProtection algorithmName="SHA-512" hashValue="ebmVl8akBgca34PqjR1ZTNqKOxDotOe/x/NGCevrnqiN1yoRCT5HohfvYdkWJKq/fLBFaRAyCQs0D61g0nozjw==" saltValue="YvcOW6O8pEMhHBcUXi/hvw==" spinCount="100000" sheet="1" objects="1" scenarios="1"/>
  <pageMargins left="0.25" right="0.25" top="0.75" bottom="0.75" header="0.3" footer="0.3"/>
  <pageSetup paperSize="9" orientation="portrait" verticalDpi="300" r:id="rId1"/>
  <drawing r:id="rId2"/>
  <legacyDrawing r:id="rId3"/>
  <oleObjects>
    <mc:AlternateContent xmlns:mc="http://schemas.openxmlformats.org/markup-compatibility/2006">
      <mc:Choice Requires="x14">
        <oleObject progId="Document" shapeId="54273" r:id="rId4">
          <objectPr defaultSize="0" autoPict="0" r:id="rId5">
            <anchor moveWithCells="1">
              <from>
                <xdr:col>0</xdr:col>
                <xdr:colOff>104775</xdr:colOff>
                <xdr:row>0</xdr:row>
                <xdr:rowOff>104775</xdr:rowOff>
              </from>
              <to>
                <xdr:col>10</xdr:col>
                <xdr:colOff>495300</xdr:colOff>
                <xdr:row>51</xdr:row>
                <xdr:rowOff>171450</xdr:rowOff>
              </to>
            </anchor>
          </objectPr>
        </oleObject>
      </mc:Choice>
      <mc:Fallback>
        <oleObject progId="Document" shapeId="5427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E27"/>
  <sheetViews>
    <sheetView zoomScale="80" zoomScaleNormal="80" workbookViewId="0">
      <selection activeCell="A3" sqref="A3"/>
    </sheetView>
  </sheetViews>
  <sheetFormatPr defaultColWidth="9.140625" defaultRowHeight="14.25" x14ac:dyDescent="0.2"/>
  <cols>
    <col min="1" max="1" width="85.140625" style="12" customWidth="1"/>
    <col min="2" max="2" width="3.42578125" style="12" customWidth="1"/>
    <col min="3" max="3" width="26.5703125" style="12" customWidth="1"/>
    <col min="4" max="5" width="9.140625" style="12"/>
    <col min="6" max="6" width="34.42578125" style="12" customWidth="1"/>
    <col min="7" max="16384" width="9.140625" style="12"/>
  </cols>
  <sheetData>
    <row r="1" spans="1:5" s="1" customFormat="1" ht="20.25" x14ac:dyDescent="0.2">
      <c r="A1" s="13" t="s">
        <v>2</v>
      </c>
      <c r="B1" s="24" t="s">
        <v>0</v>
      </c>
      <c r="C1" s="24" t="s">
        <v>0</v>
      </c>
      <c r="D1" s="24" t="s">
        <v>0</v>
      </c>
      <c r="E1" s="24" t="s">
        <v>0</v>
      </c>
    </row>
    <row r="2" spans="1:5" s="1" customFormat="1" ht="15" x14ac:dyDescent="0.2">
      <c r="A2" s="25" t="s">
        <v>0</v>
      </c>
      <c r="B2" s="26" t="s">
        <v>0</v>
      </c>
      <c r="C2" s="26" t="s">
        <v>0</v>
      </c>
      <c r="D2" s="26" t="s">
        <v>0</v>
      </c>
      <c r="E2" s="26" t="s">
        <v>0</v>
      </c>
    </row>
    <row r="3" spans="1:5" s="1" customFormat="1" ht="57.75" x14ac:dyDescent="0.2">
      <c r="A3" s="8" t="s">
        <v>91</v>
      </c>
      <c r="B3" s="24" t="s">
        <v>0</v>
      </c>
      <c r="C3" s="24" t="s">
        <v>0</v>
      </c>
      <c r="D3" s="24" t="s">
        <v>0</v>
      </c>
      <c r="E3" s="24" t="s">
        <v>0</v>
      </c>
    </row>
    <row r="4" spans="1:5" s="1" customFormat="1" ht="15" x14ac:dyDescent="0.2">
      <c r="A4" s="25" t="s">
        <v>0</v>
      </c>
      <c r="B4" s="26" t="s">
        <v>0</v>
      </c>
      <c r="C4" s="26" t="s">
        <v>0</v>
      </c>
      <c r="D4" s="26" t="s">
        <v>0</v>
      </c>
      <c r="E4" s="26" t="s">
        <v>0</v>
      </c>
    </row>
    <row r="5" spans="1:5" s="1" customFormat="1" ht="42.75" x14ac:dyDescent="0.2">
      <c r="A5" s="89" t="s">
        <v>25</v>
      </c>
      <c r="B5" s="24" t="s">
        <v>0</v>
      </c>
      <c r="C5" s="24" t="s">
        <v>0</v>
      </c>
      <c r="D5" s="24" t="s">
        <v>0</v>
      </c>
      <c r="E5" s="24" t="s">
        <v>0</v>
      </c>
    </row>
    <row r="6" spans="1:5" s="1" customFormat="1" ht="15" x14ac:dyDescent="0.2">
      <c r="A6" s="232" t="s">
        <v>93</v>
      </c>
      <c r="B6" s="24"/>
      <c r="C6" s="24"/>
      <c r="D6" s="24"/>
      <c r="E6" s="24"/>
    </row>
    <row r="7" spans="1:5" s="1" customFormat="1" ht="15" x14ac:dyDescent="0.2">
      <c r="A7" s="25" t="s">
        <v>0</v>
      </c>
      <c r="B7" s="26" t="s">
        <v>0</v>
      </c>
      <c r="C7" s="26" t="s">
        <v>0</v>
      </c>
      <c r="D7" s="26" t="s">
        <v>0</v>
      </c>
      <c r="E7" s="26" t="s">
        <v>0</v>
      </c>
    </row>
    <row r="8" spans="1:5" s="34" customFormat="1" ht="285" x14ac:dyDescent="0.25">
      <c r="A8" s="11" t="s">
        <v>94</v>
      </c>
      <c r="B8" s="23" t="s">
        <v>0</v>
      </c>
      <c r="C8" s="23" t="s">
        <v>0</v>
      </c>
      <c r="D8" s="23" t="s">
        <v>0</v>
      </c>
      <c r="E8" s="23" t="s">
        <v>0</v>
      </c>
    </row>
    <row r="9" spans="1:5" ht="15" x14ac:dyDescent="0.2">
      <c r="A9" s="25" t="s">
        <v>0</v>
      </c>
      <c r="B9" s="26" t="s">
        <v>0</v>
      </c>
      <c r="C9" s="26" t="s">
        <v>0</v>
      </c>
      <c r="D9" s="26" t="s">
        <v>0</v>
      </c>
      <c r="E9" s="26" t="s">
        <v>0</v>
      </c>
    </row>
    <row r="10" spans="1:5" s="14" customFormat="1" ht="29.25" x14ac:dyDescent="0.25">
      <c r="A10" s="11" t="s">
        <v>13</v>
      </c>
      <c r="B10" s="23" t="s">
        <v>0</v>
      </c>
      <c r="C10" s="23" t="s">
        <v>0</v>
      </c>
      <c r="D10" s="23" t="s">
        <v>0</v>
      </c>
      <c r="E10" s="23" t="s">
        <v>0</v>
      </c>
    </row>
    <row r="11" spans="1:5" ht="15" x14ac:dyDescent="0.2">
      <c r="A11" s="25" t="s">
        <v>0</v>
      </c>
      <c r="B11" s="26" t="s">
        <v>0</v>
      </c>
      <c r="C11" s="26" t="s">
        <v>0</v>
      </c>
      <c r="D11" s="26" t="s">
        <v>0</v>
      </c>
      <c r="E11" s="26" t="s">
        <v>0</v>
      </c>
    </row>
    <row r="12" spans="1:5" ht="86.25" x14ac:dyDescent="0.2">
      <c r="A12" s="11" t="s">
        <v>27</v>
      </c>
      <c r="B12" s="24" t="s">
        <v>0</v>
      </c>
      <c r="C12" s="24" t="s">
        <v>0</v>
      </c>
      <c r="D12" s="24" t="s">
        <v>0</v>
      </c>
      <c r="E12" s="24" t="s">
        <v>0</v>
      </c>
    </row>
    <row r="13" spans="1:5" ht="15" x14ac:dyDescent="0.2">
      <c r="A13" s="25" t="s">
        <v>0</v>
      </c>
      <c r="B13" s="26" t="s">
        <v>0</v>
      </c>
      <c r="C13" s="26" t="s">
        <v>0</v>
      </c>
      <c r="D13" s="26" t="s">
        <v>0</v>
      </c>
      <c r="E13" s="26" t="s">
        <v>0</v>
      </c>
    </row>
    <row r="14" spans="1:5" ht="29.25" x14ac:dyDescent="0.2">
      <c r="A14" s="11" t="s">
        <v>26</v>
      </c>
      <c r="B14" s="24" t="s">
        <v>0</v>
      </c>
      <c r="C14" s="24" t="s">
        <v>0</v>
      </c>
      <c r="D14" s="24" t="s">
        <v>0</v>
      </c>
      <c r="E14" s="24" t="s">
        <v>0</v>
      </c>
    </row>
    <row r="15" spans="1:5" ht="15" x14ac:dyDescent="0.2">
      <c r="A15" s="25" t="s">
        <v>0</v>
      </c>
      <c r="B15" s="26" t="s">
        <v>0</v>
      </c>
      <c r="C15" s="26" t="s">
        <v>0</v>
      </c>
      <c r="D15" s="26" t="s">
        <v>0</v>
      </c>
      <c r="E15" s="26" t="s">
        <v>0</v>
      </c>
    </row>
    <row r="16" spans="1:5" ht="15" x14ac:dyDescent="0.2">
      <c r="A16" s="25" t="s">
        <v>0</v>
      </c>
      <c r="B16" s="26" t="s">
        <v>0</v>
      </c>
      <c r="C16" s="26" t="s">
        <v>0</v>
      </c>
      <c r="D16" s="26" t="s">
        <v>0</v>
      </c>
      <c r="E16" s="26" t="s">
        <v>0</v>
      </c>
    </row>
    <row r="17" spans="1:5" ht="28.5" x14ac:dyDescent="0.2">
      <c r="A17" s="5" t="s">
        <v>8</v>
      </c>
      <c r="B17" s="24" t="s">
        <v>0</v>
      </c>
      <c r="C17" s="24" t="s">
        <v>0</v>
      </c>
      <c r="D17" s="24" t="s">
        <v>0</v>
      </c>
      <c r="E17" s="24" t="s">
        <v>0</v>
      </c>
    </row>
    <row r="18" spans="1:5" ht="28.5" x14ac:dyDescent="0.2">
      <c r="A18" s="6" t="s">
        <v>5</v>
      </c>
      <c r="B18" s="24" t="s">
        <v>0</v>
      </c>
      <c r="C18" s="24" t="s">
        <v>0</v>
      </c>
      <c r="D18" s="24" t="s">
        <v>0</v>
      </c>
      <c r="E18" s="24" t="s">
        <v>0</v>
      </c>
    </row>
    <row r="19" spans="1:5" x14ac:dyDescent="0.2">
      <c r="A19" s="4" t="s">
        <v>3</v>
      </c>
      <c r="B19" s="24" t="s">
        <v>0</v>
      </c>
      <c r="C19" s="24" t="s">
        <v>0</v>
      </c>
      <c r="D19" s="24" t="s">
        <v>0</v>
      </c>
      <c r="E19" s="24" t="s">
        <v>0</v>
      </c>
    </row>
    <row r="20" spans="1:5" x14ac:dyDescent="0.2">
      <c r="A20" s="7" t="s">
        <v>9</v>
      </c>
      <c r="B20" s="24" t="s">
        <v>0</v>
      </c>
      <c r="C20" s="24" t="s">
        <v>0</v>
      </c>
      <c r="D20" s="24" t="s">
        <v>0</v>
      </c>
      <c r="E20" s="24" t="s">
        <v>0</v>
      </c>
    </row>
    <row r="21" spans="1:5" x14ac:dyDescent="0.2">
      <c r="A21" s="4" t="s">
        <v>4</v>
      </c>
      <c r="B21" s="24" t="s">
        <v>0</v>
      </c>
      <c r="C21" s="24" t="s">
        <v>0</v>
      </c>
      <c r="D21" s="24" t="s">
        <v>0</v>
      </c>
      <c r="E21" s="24" t="s">
        <v>0</v>
      </c>
    </row>
    <row r="22" spans="1:5" x14ac:dyDescent="0.2">
      <c r="A22" s="9" t="s">
        <v>10</v>
      </c>
      <c r="B22" s="24" t="s">
        <v>0</v>
      </c>
      <c r="C22" s="24" t="s">
        <v>0</v>
      </c>
      <c r="D22" s="24" t="s">
        <v>0</v>
      </c>
      <c r="E22" s="24" t="s">
        <v>0</v>
      </c>
    </row>
    <row r="23" spans="1:5" ht="15" x14ac:dyDescent="0.2">
      <c r="A23" s="25" t="s">
        <v>0</v>
      </c>
      <c r="B23" s="26" t="s">
        <v>0</v>
      </c>
      <c r="C23" s="26" t="s">
        <v>0</v>
      </c>
      <c r="D23" s="26" t="s">
        <v>0</v>
      </c>
      <c r="E23" s="26" t="s">
        <v>0</v>
      </c>
    </row>
    <row r="24" spans="1:5" s="14" customFormat="1" ht="15" x14ac:dyDescent="0.2">
      <c r="A24" s="19" t="s">
        <v>82</v>
      </c>
      <c r="B24" s="24" t="s">
        <v>0</v>
      </c>
      <c r="C24" s="24" t="s">
        <v>0</v>
      </c>
      <c r="D24" s="24" t="s">
        <v>0</v>
      </c>
      <c r="E24" s="24" t="s">
        <v>0</v>
      </c>
    </row>
    <row r="25" spans="1:5" ht="15" x14ac:dyDescent="0.25">
      <c r="C25" s="18"/>
    </row>
    <row r="27" spans="1:5" x14ac:dyDescent="0.2">
      <c r="C27" s="14"/>
    </row>
  </sheetData>
  <hyperlinks>
    <hyperlink ref="A24" r:id="rId1" location="notice-of-rights" display="© NICE 2021. All rights reserved. Subject to Notice of rights." xr:uid="{00000000-0004-0000-0100-000000000000}"/>
  </hyperlinks>
  <pageMargins left="0.70866141732283472" right="0.70866141732283472" top="0.74803149606299213" bottom="0.74803149606299213" header="0.31496062992125984" footer="0.31496062992125984"/>
  <pageSetup paperSize="9" scale="66" orientation="portrait" horizontalDpi="90" verticalDpi="90"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41"/>
  <sheetViews>
    <sheetView showGridLines="0" tabSelected="1" zoomScale="80" zoomScaleNormal="80" workbookViewId="0">
      <selection activeCell="B5" sqref="B5"/>
    </sheetView>
  </sheetViews>
  <sheetFormatPr defaultColWidth="9.140625" defaultRowHeight="14.25" x14ac:dyDescent="0.2"/>
  <cols>
    <col min="1" max="1" width="86.7109375" style="2" customWidth="1"/>
    <col min="2" max="2" width="16.140625" style="2" customWidth="1"/>
    <col min="3" max="5" width="15.85546875" style="2" customWidth="1"/>
    <col min="6" max="6" width="3.85546875" style="2" customWidth="1"/>
    <col min="7" max="10" width="16.85546875" style="2" customWidth="1"/>
    <col min="11" max="11" width="3.85546875" style="2" customWidth="1"/>
    <col min="12" max="12" width="94.42578125" style="2" customWidth="1"/>
    <col min="13" max="16384" width="9.140625" style="2"/>
  </cols>
  <sheetData>
    <row r="1" spans="1:12" ht="23.1" customHeight="1" x14ac:dyDescent="0.2">
      <c r="A1" s="37" t="s">
        <v>83</v>
      </c>
      <c r="B1" s="38"/>
      <c r="C1" s="20"/>
      <c r="D1" s="20"/>
      <c r="E1" s="26" t="s">
        <v>0</v>
      </c>
      <c r="F1" s="26" t="s">
        <v>0</v>
      </c>
      <c r="G1" s="26" t="s">
        <v>0</v>
      </c>
      <c r="H1" s="26" t="s">
        <v>0</v>
      </c>
      <c r="I1" s="26" t="s">
        <v>0</v>
      </c>
      <c r="J1" s="26" t="s">
        <v>0</v>
      </c>
      <c r="K1" s="26" t="s">
        <v>0</v>
      </c>
      <c r="L1" s="26" t="s">
        <v>0</v>
      </c>
    </row>
    <row r="2" spans="1:12" ht="30" customHeight="1" x14ac:dyDescent="0.2">
      <c r="A2" s="22" t="s">
        <v>1</v>
      </c>
      <c r="B2" s="39" t="s">
        <v>0</v>
      </c>
      <c r="C2" s="40" t="s">
        <v>0</v>
      </c>
      <c r="D2" s="40" t="s">
        <v>0</v>
      </c>
      <c r="E2" s="26" t="s">
        <v>0</v>
      </c>
      <c r="F2" s="24" t="s">
        <v>0</v>
      </c>
      <c r="G2" s="24" t="s">
        <v>0</v>
      </c>
      <c r="H2" s="24" t="s">
        <v>0</v>
      </c>
      <c r="I2" s="24" t="s">
        <v>0</v>
      </c>
      <c r="J2" s="24" t="s">
        <v>0</v>
      </c>
      <c r="K2" s="24" t="s">
        <v>0</v>
      </c>
      <c r="L2" s="24" t="s">
        <v>0</v>
      </c>
    </row>
    <row r="3" spans="1:12" ht="15.95" customHeight="1" thickBot="1" x14ac:dyDescent="0.25">
      <c r="A3" s="228"/>
      <c r="B3" s="21" t="s">
        <v>0</v>
      </c>
      <c r="C3" s="21" t="s">
        <v>0</v>
      </c>
      <c r="D3" s="24" t="s">
        <v>0</v>
      </c>
      <c r="E3" s="24" t="s">
        <v>0</v>
      </c>
      <c r="F3" s="24" t="s">
        <v>0</v>
      </c>
      <c r="G3" s="24" t="s">
        <v>0</v>
      </c>
      <c r="H3" s="24" t="s">
        <v>0</v>
      </c>
      <c r="I3" s="24" t="s">
        <v>0</v>
      </c>
      <c r="J3" s="24" t="s">
        <v>0</v>
      </c>
      <c r="K3" s="24" t="s">
        <v>0</v>
      </c>
      <c r="L3" s="24" t="s">
        <v>0</v>
      </c>
    </row>
    <row r="4" spans="1:12" ht="13.5" customHeight="1" thickBot="1" x14ac:dyDescent="0.25">
      <c r="A4" s="229" t="s">
        <v>92</v>
      </c>
      <c r="B4" s="230">
        <v>100</v>
      </c>
      <c r="C4" s="21" t="s">
        <v>0</v>
      </c>
      <c r="D4" s="24" t="s">
        <v>0</v>
      </c>
      <c r="E4" s="24" t="s">
        <v>0</v>
      </c>
      <c r="F4" s="24" t="s">
        <v>0</v>
      </c>
      <c r="G4" s="24" t="s">
        <v>0</v>
      </c>
      <c r="H4" s="24" t="s">
        <v>0</v>
      </c>
      <c r="I4" s="24" t="s">
        <v>0</v>
      </c>
      <c r="J4" s="24" t="s">
        <v>0</v>
      </c>
      <c r="K4" s="24" t="s">
        <v>0</v>
      </c>
      <c r="L4" s="24" t="s">
        <v>0</v>
      </c>
    </row>
    <row r="5" spans="1:12" ht="30" customHeight="1" thickBot="1" x14ac:dyDescent="0.25">
      <c r="A5" s="41" t="s">
        <v>0</v>
      </c>
      <c r="B5" s="42"/>
      <c r="C5" s="21" t="s">
        <v>0</v>
      </c>
      <c r="D5" s="24" t="s">
        <v>0</v>
      </c>
      <c r="E5" s="24" t="s">
        <v>0</v>
      </c>
      <c r="F5" s="24" t="s">
        <v>0</v>
      </c>
      <c r="G5" s="24" t="s">
        <v>0</v>
      </c>
      <c r="H5" s="24" t="s">
        <v>0</v>
      </c>
      <c r="I5" s="24" t="s">
        <v>0</v>
      </c>
      <c r="J5" s="24" t="s">
        <v>0</v>
      </c>
      <c r="K5" s="24" t="s">
        <v>0</v>
      </c>
      <c r="L5" s="24" t="s">
        <v>0</v>
      </c>
    </row>
    <row r="6" spans="1:12" ht="86.25" thickBot="1" x14ac:dyDescent="0.25">
      <c r="A6" s="43"/>
      <c r="B6" s="44" t="s">
        <v>34</v>
      </c>
      <c r="C6" s="258" t="s">
        <v>35</v>
      </c>
      <c r="D6" s="45" t="s">
        <v>36</v>
      </c>
      <c r="E6" s="101" t="s">
        <v>37</v>
      </c>
      <c r="G6" s="260" t="s">
        <v>38</v>
      </c>
      <c r="H6" s="261" t="s">
        <v>39</v>
      </c>
      <c r="I6" s="260" t="s">
        <v>40</v>
      </c>
      <c r="J6" s="261" t="s">
        <v>41</v>
      </c>
      <c r="K6" s="24" t="s">
        <v>0</v>
      </c>
      <c r="L6" s="165" t="s">
        <v>14</v>
      </c>
    </row>
    <row r="7" spans="1:12" ht="15.95" customHeight="1" x14ac:dyDescent="0.2">
      <c r="A7" s="246" t="s">
        <v>92</v>
      </c>
      <c r="B7" s="247"/>
      <c r="C7" s="248">
        <f>B4</f>
        <v>100</v>
      </c>
      <c r="D7" s="249"/>
      <c r="E7" s="248">
        <f>C7</f>
        <v>100</v>
      </c>
      <c r="G7" s="114"/>
      <c r="H7" s="241">
        <f>C7</f>
        <v>100</v>
      </c>
      <c r="I7" s="114"/>
      <c r="J7" s="241">
        <f>C7</f>
        <v>100</v>
      </c>
      <c r="K7" s="24" t="s">
        <v>0</v>
      </c>
      <c r="L7" s="250" t="s">
        <v>84</v>
      </c>
    </row>
    <row r="8" spans="1:12" ht="15" customHeight="1" x14ac:dyDescent="0.25">
      <c r="A8" s="113"/>
      <c r="B8" s="239"/>
      <c r="C8" s="240"/>
      <c r="D8" s="239"/>
      <c r="E8" s="240"/>
      <c r="F8" s="251"/>
      <c r="G8" s="252"/>
      <c r="H8" s="240"/>
      <c r="I8" s="252"/>
      <c r="J8" s="240"/>
      <c r="K8" s="24"/>
      <c r="L8" s="253"/>
    </row>
    <row r="9" spans="1:12" ht="15" customHeight="1" x14ac:dyDescent="0.25">
      <c r="A9" s="255" t="s">
        <v>44</v>
      </c>
      <c r="B9" s="46">
        <v>1</v>
      </c>
      <c r="C9" s="241">
        <f>C7*B9</f>
        <v>100</v>
      </c>
      <c r="D9" s="46">
        <v>0.5</v>
      </c>
      <c r="E9" s="240">
        <f>E7*D9</f>
        <v>50</v>
      </c>
      <c r="F9" s="251"/>
      <c r="G9" s="256">
        <v>1</v>
      </c>
      <c r="H9" s="241">
        <f>H7*G9</f>
        <v>100</v>
      </c>
      <c r="I9" s="262">
        <v>0.3</v>
      </c>
      <c r="J9" s="240">
        <f>J7*I9</f>
        <v>30</v>
      </c>
      <c r="K9" s="24"/>
      <c r="L9" s="253"/>
    </row>
    <row r="10" spans="1:12" ht="15" customHeight="1" x14ac:dyDescent="0.25">
      <c r="A10" s="255" t="s">
        <v>45</v>
      </c>
      <c r="B10" s="46">
        <v>0</v>
      </c>
      <c r="C10" s="241">
        <f>C7*B10</f>
        <v>0</v>
      </c>
      <c r="D10" s="46">
        <v>0.5</v>
      </c>
      <c r="E10" s="240">
        <f>E7*D10</f>
        <v>50</v>
      </c>
      <c r="F10" s="251"/>
      <c r="G10" s="256">
        <v>0</v>
      </c>
      <c r="H10" s="241">
        <f>H7*G10</f>
        <v>0</v>
      </c>
      <c r="I10" s="262">
        <v>0.7</v>
      </c>
      <c r="J10" s="240">
        <f>J7*I10</f>
        <v>70</v>
      </c>
      <c r="K10" s="24"/>
      <c r="L10" s="253"/>
    </row>
    <row r="11" spans="1:12" ht="15" customHeight="1" x14ac:dyDescent="0.25">
      <c r="A11" s="113"/>
      <c r="B11" s="239">
        <f>SUM(B9:B10)</f>
        <v>1</v>
      </c>
      <c r="C11" s="240">
        <f>SUM(C9:C10)</f>
        <v>100</v>
      </c>
      <c r="D11" s="239">
        <f>SUM(D9:D10)</f>
        <v>1</v>
      </c>
      <c r="E11" s="240">
        <f>SUM(E9:E10)</f>
        <v>100</v>
      </c>
      <c r="F11" s="251"/>
      <c r="G11" s="252">
        <f>SUM(G9:G10)</f>
        <v>1</v>
      </c>
      <c r="H11" s="240">
        <f>SUM(H9:H10)</f>
        <v>100</v>
      </c>
      <c r="I11" s="254">
        <f>SUM(I9:I10)</f>
        <v>1</v>
      </c>
      <c r="J11" s="240">
        <f>SUM(J9:J10)</f>
        <v>100</v>
      </c>
      <c r="K11" s="24"/>
      <c r="L11" s="253"/>
    </row>
    <row r="12" spans="1:12" ht="15" customHeight="1" x14ac:dyDescent="0.25">
      <c r="A12" s="255" t="s">
        <v>44</v>
      </c>
      <c r="B12" s="239"/>
      <c r="C12" s="240"/>
      <c r="D12" s="239"/>
      <c r="E12" s="240"/>
      <c r="F12" s="251"/>
      <c r="G12" s="252"/>
      <c r="H12" s="240"/>
      <c r="I12" s="254"/>
      <c r="J12" s="240"/>
      <c r="K12" s="24"/>
      <c r="L12" s="253"/>
    </row>
    <row r="13" spans="1:12" ht="15" customHeight="1" x14ac:dyDescent="0.25">
      <c r="A13" s="113" t="s">
        <v>58</v>
      </c>
      <c r="B13" s="231">
        <v>1</v>
      </c>
      <c r="C13" s="241">
        <f>C9*B13</f>
        <v>100</v>
      </c>
      <c r="D13" s="231">
        <v>1</v>
      </c>
      <c r="E13" s="241">
        <f>E7*D9</f>
        <v>50</v>
      </c>
      <c r="G13" s="256">
        <v>1</v>
      </c>
      <c r="H13" s="241">
        <f>H9*G13</f>
        <v>100</v>
      </c>
      <c r="I13" s="231">
        <v>1</v>
      </c>
      <c r="J13" s="241">
        <f>J9*I13</f>
        <v>30</v>
      </c>
      <c r="K13" s="24"/>
      <c r="L13" s="166" t="s">
        <v>42</v>
      </c>
    </row>
    <row r="14" spans="1:12" ht="15" customHeight="1" x14ac:dyDescent="0.25">
      <c r="A14" s="113"/>
      <c r="B14" s="242"/>
      <c r="C14" s="243"/>
      <c r="D14" s="242"/>
      <c r="E14" s="243"/>
      <c r="G14" s="256"/>
      <c r="H14" s="241"/>
      <c r="I14" s="231"/>
      <c r="J14" s="241"/>
      <c r="K14" s="24"/>
      <c r="L14" s="166"/>
    </row>
    <row r="15" spans="1:12" ht="15" customHeight="1" x14ac:dyDescent="0.25">
      <c r="A15" s="113" t="s">
        <v>46</v>
      </c>
      <c r="B15" s="63">
        <v>4.1000000000000002E-2</v>
      </c>
      <c r="C15" s="243">
        <f>SUM(C13:C13)*B15</f>
        <v>4.1000000000000005</v>
      </c>
      <c r="D15" s="63">
        <v>4.1000000000000002E-2</v>
      </c>
      <c r="E15" s="243">
        <f>SUM(E13:E13)*D15</f>
        <v>2.0500000000000003</v>
      </c>
      <c r="G15" s="256">
        <v>4.1000000000000002E-2</v>
      </c>
      <c r="H15" s="241">
        <f>SUM(H13:H13)*G15</f>
        <v>4.1000000000000005</v>
      </c>
      <c r="I15" s="231">
        <v>4.1000000000000002E-2</v>
      </c>
      <c r="J15" s="241">
        <f>SUM(J13:J13)*I15</f>
        <v>1.23</v>
      </c>
      <c r="K15" s="24"/>
      <c r="L15" s="166"/>
    </row>
    <row r="16" spans="1:12" ht="15" x14ac:dyDescent="0.25">
      <c r="A16" s="113" t="s">
        <v>47</v>
      </c>
      <c r="B16" s="63">
        <v>1.7000000000000001E-2</v>
      </c>
      <c r="C16" s="243">
        <f>SUM(C13:C13)*B16</f>
        <v>1.7000000000000002</v>
      </c>
      <c r="D16" s="63">
        <v>1.7000000000000001E-2</v>
      </c>
      <c r="E16" s="243">
        <f>SUM(E13:E13)*D16</f>
        <v>0.85000000000000009</v>
      </c>
      <c r="G16" s="256">
        <v>1.7000000000000001E-2</v>
      </c>
      <c r="H16" s="241">
        <f>SUM(H13:H13)*G16</f>
        <v>1.7000000000000002</v>
      </c>
      <c r="I16" s="231">
        <v>1.7000000000000001E-2</v>
      </c>
      <c r="J16" s="241">
        <f>SUM(J13:J13)*I16</f>
        <v>0.51</v>
      </c>
      <c r="K16" s="24" t="s">
        <v>0</v>
      </c>
      <c r="L16" s="166" t="s">
        <v>42</v>
      </c>
    </row>
    <row r="17" spans="1:12" ht="15" customHeight="1" x14ac:dyDescent="0.25">
      <c r="A17" s="113"/>
      <c r="B17" s="239"/>
      <c r="C17" s="240"/>
      <c r="D17" s="239"/>
      <c r="E17" s="240"/>
      <c r="F17" s="251"/>
      <c r="G17" s="252"/>
      <c r="H17" s="240"/>
      <c r="I17" s="254"/>
      <c r="J17" s="240"/>
      <c r="K17" s="24"/>
      <c r="L17" s="253"/>
    </row>
    <row r="18" spans="1:12" ht="15" customHeight="1" x14ac:dyDescent="0.25">
      <c r="A18" s="255" t="s">
        <v>45</v>
      </c>
      <c r="B18" s="239"/>
      <c r="C18" s="240"/>
      <c r="D18" s="239"/>
      <c r="E18" s="240"/>
      <c r="F18" s="251"/>
      <c r="G18" s="252"/>
      <c r="H18" s="240"/>
      <c r="I18" s="254"/>
      <c r="J18" s="240"/>
      <c r="K18" s="24"/>
      <c r="L18" s="253"/>
    </row>
    <row r="19" spans="1:12" ht="15" customHeight="1" x14ac:dyDescent="0.25">
      <c r="A19" s="113" t="s">
        <v>89</v>
      </c>
      <c r="B19" s="46">
        <v>0</v>
      </c>
      <c r="C19" s="240">
        <f>$C$10*B19</f>
        <v>0</v>
      </c>
      <c r="D19" s="46">
        <v>0.4</v>
      </c>
      <c r="E19" s="240">
        <f>$E$10*D19</f>
        <v>20</v>
      </c>
      <c r="F19" s="251"/>
      <c r="G19" s="252">
        <v>1</v>
      </c>
      <c r="H19" s="240">
        <f>H10*G19</f>
        <v>0</v>
      </c>
      <c r="I19" s="254">
        <v>1</v>
      </c>
      <c r="J19" s="240">
        <f>J10*I19</f>
        <v>70</v>
      </c>
      <c r="K19" s="24"/>
      <c r="L19" s="253"/>
    </row>
    <row r="20" spans="1:12" ht="15" customHeight="1" x14ac:dyDescent="0.25">
      <c r="A20" s="257" t="s">
        <v>90</v>
      </c>
      <c r="B20" s="46">
        <v>0</v>
      </c>
      <c r="C20" s="240">
        <f>$C$10*B20</f>
        <v>0</v>
      </c>
      <c r="D20" s="46">
        <v>0.6</v>
      </c>
      <c r="E20" s="240">
        <f>$E$10*D20</f>
        <v>30</v>
      </c>
      <c r="F20" s="251"/>
      <c r="G20" s="263">
        <v>0</v>
      </c>
      <c r="H20" s="264">
        <v>0</v>
      </c>
      <c r="I20" s="265">
        <v>0</v>
      </c>
      <c r="J20" s="264">
        <v>0</v>
      </c>
      <c r="K20" s="24"/>
      <c r="L20" s="253"/>
    </row>
    <row r="21" spans="1:12" ht="15.6" customHeight="1" x14ac:dyDescent="0.25">
      <c r="A21" s="113"/>
      <c r="B21" s="239"/>
      <c r="C21" s="240"/>
      <c r="D21" s="239"/>
      <c r="E21" s="240"/>
      <c r="F21" s="251"/>
      <c r="G21" s="252"/>
      <c r="H21" s="240"/>
      <c r="I21" s="254"/>
      <c r="J21" s="240"/>
      <c r="K21" s="24"/>
      <c r="L21" s="253"/>
    </row>
    <row r="22" spans="1:12" ht="15" customHeight="1" x14ac:dyDescent="0.25">
      <c r="A22" s="113" t="s">
        <v>96</v>
      </c>
      <c r="B22" s="46">
        <v>2.3E-2</v>
      </c>
      <c r="C22" s="241">
        <f>(C19+C20)*B22</f>
        <v>0</v>
      </c>
      <c r="D22" s="46">
        <v>2.3E-2</v>
      </c>
      <c r="E22" s="241">
        <f>(E19+E20)*D22</f>
        <v>1.1499999999999999</v>
      </c>
      <c r="G22" s="256">
        <v>2.3E-2</v>
      </c>
      <c r="H22" s="241">
        <f>H19*G22</f>
        <v>0</v>
      </c>
      <c r="I22" s="231">
        <v>2.3E-2</v>
      </c>
      <c r="J22" s="241">
        <f>J19*I22</f>
        <v>1.6099999999999999</v>
      </c>
      <c r="K22" s="24"/>
      <c r="L22" s="166" t="s">
        <v>42</v>
      </c>
    </row>
    <row r="23" spans="1:12" ht="15" customHeight="1" thickBot="1" x14ac:dyDescent="0.3">
      <c r="A23" s="113" t="s">
        <v>97</v>
      </c>
      <c r="B23" s="64">
        <v>1.4E-2</v>
      </c>
      <c r="C23" s="259">
        <f>(C19+C20)*B23</f>
        <v>0</v>
      </c>
      <c r="D23" s="64">
        <v>1.4E-2</v>
      </c>
      <c r="E23" s="259">
        <f>(E19+E20)*D23</f>
        <v>0.70000000000000007</v>
      </c>
      <c r="G23" s="266">
        <v>1.4E-2</v>
      </c>
      <c r="H23" s="259">
        <f>H19*G23</f>
        <v>0</v>
      </c>
      <c r="I23" s="267">
        <v>1.4E-2</v>
      </c>
      <c r="J23" s="259">
        <f>J19*I23</f>
        <v>0.98</v>
      </c>
      <c r="K23" s="24"/>
      <c r="L23" s="166" t="s">
        <v>42</v>
      </c>
    </row>
    <row r="24" spans="1:12" x14ac:dyDescent="0.2">
      <c r="A24" s="24" t="s">
        <v>0</v>
      </c>
      <c r="B24" s="24" t="s">
        <v>0</v>
      </c>
      <c r="C24" s="24" t="s">
        <v>0</v>
      </c>
      <c r="D24" s="24" t="s">
        <v>0</v>
      </c>
      <c r="E24" s="24" t="s">
        <v>0</v>
      </c>
      <c r="F24" s="24" t="s">
        <v>0</v>
      </c>
      <c r="G24" s="24"/>
      <c r="H24" s="24" t="s">
        <v>0</v>
      </c>
      <c r="I24" s="24" t="s">
        <v>0</v>
      </c>
      <c r="J24" s="24" t="s">
        <v>0</v>
      </c>
      <c r="K24" s="24" t="s">
        <v>0</v>
      </c>
      <c r="L24" s="23" t="s">
        <v>0</v>
      </c>
    </row>
    <row r="25" spans="1:12" x14ac:dyDescent="0.2">
      <c r="A25" s="24" t="s">
        <v>0</v>
      </c>
      <c r="B25" s="24" t="s">
        <v>0</v>
      </c>
      <c r="C25" s="24" t="s">
        <v>0</v>
      </c>
      <c r="D25" s="24" t="s">
        <v>0</v>
      </c>
      <c r="E25" s="24" t="s">
        <v>0</v>
      </c>
      <c r="F25" s="24" t="s">
        <v>0</v>
      </c>
      <c r="G25" s="24" t="s">
        <v>0</v>
      </c>
      <c r="H25" s="24" t="s">
        <v>0</v>
      </c>
      <c r="I25" s="24" t="s">
        <v>0</v>
      </c>
      <c r="J25" s="24" t="s">
        <v>0</v>
      </c>
      <c r="K25" s="24" t="s">
        <v>0</v>
      </c>
      <c r="L25" s="23" t="s">
        <v>0</v>
      </c>
    </row>
    <row r="26" spans="1:12" x14ac:dyDescent="0.2">
      <c r="A26" s="24" t="s">
        <v>0</v>
      </c>
      <c r="B26" s="24" t="s">
        <v>0</v>
      </c>
      <c r="C26" s="24" t="s">
        <v>0</v>
      </c>
      <c r="D26" s="24" t="s">
        <v>0</v>
      </c>
      <c r="E26" s="24" t="s">
        <v>0</v>
      </c>
      <c r="F26" s="24" t="s">
        <v>0</v>
      </c>
      <c r="G26" s="24" t="s">
        <v>0</v>
      </c>
      <c r="H26" s="24" t="s">
        <v>0</v>
      </c>
      <c r="I26" s="24" t="s">
        <v>0</v>
      </c>
      <c r="J26" s="24" t="s">
        <v>0</v>
      </c>
      <c r="K26" s="24" t="s">
        <v>0</v>
      </c>
      <c r="L26" s="23" t="s">
        <v>0</v>
      </c>
    </row>
    <row r="27" spans="1:12" x14ac:dyDescent="0.2">
      <c r="A27" s="24" t="s">
        <v>0</v>
      </c>
      <c r="B27" s="24" t="s">
        <v>0</v>
      </c>
      <c r="C27" s="24" t="s">
        <v>0</v>
      </c>
      <c r="D27" s="24" t="s">
        <v>0</v>
      </c>
      <c r="E27" s="24" t="s">
        <v>0</v>
      </c>
      <c r="F27" s="24" t="s">
        <v>0</v>
      </c>
      <c r="G27" s="24" t="s">
        <v>0</v>
      </c>
      <c r="H27" s="24" t="s">
        <v>0</v>
      </c>
      <c r="I27" s="24" t="s">
        <v>0</v>
      </c>
      <c r="J27" s="24" t="s">
        <v>0</v>
      </c>
      <c r="K27" s="24" t="s">
        <v>0</v>
      </c>
    </row>
    <row r="28" spans="1:12" x14ac:dyDescent="0.2">
      <c r="A28" s="24" t="s">
        <v>0</v>
      </c>
      <c r="B28" s="24" t="s">
        <v>0</v>
      </c>
      <c r="C28" s="24" t="s">
        <v>0</v>
      </c>
      <c r="D28" s="24" t="s">
        <v>0</v>
      </c>
      <c r="E28" s="24" t="s">
        <v>0</v>
      </c>
      <c r="F28" s="24" t="s">
        <v>0</v>
      </c>
      <c r="G28" s="24" t="s">
        <v>0</v>
      </c>
      <c r="H28" s="24" t="s">
        <v>0</v>
      </c>
      <c r="I28" s="24" t="s">
        <v>0</v>
      </c>
      <c r="J28" s="24" t="s">
        <v>0</v>
      </c>
      <c r="K28" s="24" t="s">
        <v>0</v>
      </c>
    </row>
    <row r="29" spans="1:12" x14ac:dyDescent="0.2">
      <c r="A29" s="24" t="s">
        <v>0</v>
      </c>
      <c r="B29" s="24" t="s">
        <v>0</v>
      </c>
      <c r="C29" s="24" t="s">
        <v>0</v>
      </c>
      <c r="D29" s="24" t="s">
        <v>0</v>
      </c>
      <c r="E29" s="24" t="s">
        <v>0</v>
      </c>
      <c r="F29" s="24" t="s">
        <v>0</v>
      </c>
      <c r="G29" s="24" t="s">
        <v>0</v>
      </c>
      <c r="H29" s="24" t="s">
        <v>0</v>
      </c>
      <c r="I29" s="24" t="s">
        <v>0</v>
      </c>
      <c r="J29" s="24" t="s">
        <v>0</v>
      </c>
      <c r="K29" s="24" t="s">
        <v>0</v>
      </c>
    </row>
    <row r="30" spans="1:12" x14ac:dyDescent="0.2">
      <c r="A30" s="24" t="s">
        <v>0</v>
      </c>
      <c r="B30" s="24" t="s">
        <v>0</v>
      </c>
      <c r="C30" s="24" t="s">
        <v>0</v>
      </c>
      <c r="D30" s="24" t="s">
        <v>0</v>
      </c>
      <c r="E30" s="24" t="s">
        <v>0</v>
      </c>
      <c r="F30" s="24" t="s">
        <v>0</v>
      </c>
      <c r="G30" s="24" t="s">
        <v>0</v>
      </c>
      <c r="H30" s="24" t="s">
        <v>0</v>
      </c>
      <c r="I30" s="24" t="s">
        <v>0</v>
      </c>
      <c r="J30" s="24" t="s">
        <v>0</v>
      </c>
      <c r="K30" s="24" t="s">
        <v>0</v>
      </c>
    </row>
    <row r="31" spans="1:12" x14ac:dyDescent="0.2">
      <c r="A31" s="24" t="s">
        <v>0</v>
      </c>
      <c r="B31" s="24" t="s">
        <v>0</v>
      </c>
      <c r="C31" s="24" t="s">
        <v>0</v>
      </c>
      <c r="D31" s="24" t="s">
        <v>0</v>
      </c>
      <c r="E31" s="24" t="s">
        <v>0</v>
      </c>
      <c r="F31" s="24" t="s">
        <v>0</v>
      </c>
      <c r="G31" s="24" t="s">
        <v>0</v>
      </c>
      <c r="H31" s="24" t="s">
        <v>0</v>
      </c>
      <c r="I31" s="24" t="s">
        <v>0</v>
      </c>
      <c r="J31" s="24" t="s">
        <v>0</v>
      </c>
      <c r="K31" s="24" t="s">
        <v>0</v>
      </c>
    </row>
    <row r="32" spans="1:12" x14ac:dyDescent="0.2">
      <c r="A32" s="24" t="s">
        <v>0</v>
      </c>
      <c r="B32" s="24" t="s">
        <v>0</v>
      </c>
      <c r="C32" s="24" t="s">
        <v>0</v>
      </c>
      <c r="D32" s="24" t="s">
        <v>0</v>
      </c>
      <c r="E32" s="24" t="s">
        <v>0</v>
      </c>
      <c r="F32" s="24" t="s">
        <v>0</v>
      </c>
      <c r="G32" s="24" t="s">
        <v>0</v>
      </c>
      <c r="H32" s="24" t="s">
        <v>0</v>
      </c>
      <c r="I32" s="24" t="s">
        <v>0</v>
      </c>
      <c r="J32" s="24" t="s">
        <v>0</v>
      </c>
      <c r="K32" s="24" t="s">
        <v>0</v>
      </c>
    </row>
    <row r="33" spans="1:11" x14ac:dyDescent="0.2">
      <c r="A33" s="24" t="s">
        <v>0</v>
      </c>
      <c r="B33" s="24" t="s">
        <v>0</v>
      </c>
      <c r="C33" s="24" t="s">
        <v>0</v>
      </c>
      <c r="D33" s="24" t="s">
        <v>0</v>
      </c>
      <c r="E33" s="24" t="s">
        <v>0</v>
      </c>
      <c r="F33" s="24" t="s">
        <v>0</v>
      </c>
      <c r="G33" s="24" t="s">
        <v>0</v>
      </c>
      <c r="H33" s="24" t="s">
        <v>0</v>
      </c>
      <c r="I33" s="24" t="s">
        <v>0</v>
      </c>
      <c r="J33" s="24" t="s">
        <v>0</v>
      </c>
      <c r="K33" s="24" t="s">
        <v>0</v>
      </c>
    </row>
    <row r="34" spans="1:11" x14ac:dyDescent="0.2">
      <c r="A34" s="24" t="s">
        <v>0</v>
      </c>
      <c r="B34" s="24" t="s">
        <v>0</v>
      </c>
      <c r="C34" s="24" t="s">
        <v>0</v>
      </c>
      <c r="D34" s="24" t="s">
        <v>0</v>
      </c>
      <c r="E34" s="24" t="s">
        <v>0</v>
      </c>
      <c r="F34" s="24" t="s">
        <v>0</v>
      </c>
      <c r="G34" s="24" t="s">
        <v>0</v>
      </c>
      <c r="H34" s="24" t="s">
        <v>0</v>
      </c>
      <c r="I34" s="24" t="s">
        <v>0</v>
      </c>
      <c r="J34" s="24" t="s">
        <v>0</v>
      </c>
      <c r="K34" s="24" t="s">
        <v>0</v>
      </c>
    </row>
    <row r="35" spans="1:11" x14ac:dyDescent="0.2">
      <c r="A35" s="24" t="s">
        <v>0</v>
      </c>
      <c r="B35" s="24" t="s">
        <v>0</v>
      </c>
      <c r="C35" s="24" t="s">
        <v>0</v>
      </c>
      <c r="D35" s="24" t="s">
        <v>0</v>
      </c>
      <c r="E35" s="24" t="s">
        <v>0</v>
      </c>
      <c r="F35" s="24" t="s">
        <v>0</v>
      </c>
      <c r="G35" s="24" t="s">
        <v>0</v>
      </c>
      <c r="H35" s="24" t="s">
        <v>0</v>
      </c>
      <c r="I35" s="24" t="s">
        <v>0</v>
      </c>
      <c r="J35" s="24" t="s">
        <v>0</v>
      </c>
      <c r="K35" s="24" t="s">
        <v>0</v>
      </c>
    </row>
    <row r="36" spans="1:11" x14ac:dyDescent="0.2">
      <c r="A36" s="24" t="s">
        <v>0</v>
      </c>
      <c r="B36" s="24" t="s">
        <v>0</v>
      </c>
      <c r="C36" s="24" t="s">
        <v>0</v>
      </c>
      <c r="D36" s="24" t="s">
        <v>0</v>
      </c>
      <c r="E36" s="24" t="s">
        <v>0</v>
      </c>
      <c r="F36" s="24" t="s">
        <v>0</v>
      </c>
      <c r="G36" s="24" t="s">
        <v>0</v>
      </c>
      <c r="H36" s="24" t="s">
        <v>0</v>
      </c>
      <c r="I36" s="24" t="s">
        <v>0</v>
      </c>
      <c r="J36" s="24" t="s">
        <v>0</v>
      </c>
      <c r="K36" s="24" t="s">
        <v>0</v>
      </c>
    </row>
    <row r="37" spans="1:11" x14ac:dyDescent="0.2">
      <c r="A37" s="24" t="s">
        <v>0</v>
      </c>
      <c r="B37" s="24" t="s">
        <v>0</v>
      </c>
      <c r="C37" s="24" t="s">
        <v>0</v>
      </c>
      <c r="D37" s="24" t="s">
        <v>0</v>
      </c>
      <c r="E37" s="24" t="s">
        <v>0</v>
      </c>
      <c r="F37" s="24" t="s">
        <v>0</v>
      </c>
      <c r="G37" s="24" t="s">
        <v>0</v>
      </c>
      <c r="H37" s="24" t="s">
        <v>0</v>
      </c>
      <c r="I37" s="24" t="s">
        <v>0</v>
      </c>
      <c r="J37" s="24" t="s">
        <v>0</v>
      </c>
      <c r="K37" s="24" t="s">
        <v>0</v>
      </c>
    </row>
    <row r="38" spans="1:11" x14ac:dyDescent="0.2">
      <c r="A38" s="24" t="s">
        <v>0</v>
      </c>
      <c r="B38" s="24" t="s">
        <v>0</v>
      </c>
      <c r="C38" s="24" t="s">
        <v>0</v>
      </c>
      <c r="D38" s="24" t="s">
        <v>0</v>
      </c>
      <c r="E38" s="24" t="s">
        <v>0</v>
      </c>
      <c r="F38" s="24" t="s">
        <v>0</v>
      </c>
      <c r="G38" s="24" t="s">
        <v>0</v>
      </c>
      <c r="H38" s="24" t="s">
        <v>0</v>
      </c>
      <c r="I38" s="24" t="s">
        <v>0</v>
      </c>
      <c r="J38" s="24" t="s">
        <v>0</v>
      </c>
      <c r="K38" s="24" t="s">
        <v>0</v>
      </c>
    </row>
    <row r="39" spans="1:11" x14ac:dyDescent="0.2">
      <c r="A39" s="24" t="s">
        <v>0</v>
      </c>
      <c r="B39" s="24" t="s">
        <v>0</v>
      </c>
      <c r="C39" s="24" t="s">
        <v>0</v>
      </c>
      <c r="D39" s="24" t="s">
        <v>0</v>
      </c>
      <c r="E39" s="24" t="s">
        <v>0</v>
      </c>
      <c r="F39" s="24" t="s">
        <v>0</v>
      </c>
      <c r="G39" s="24" t="s">
        <v>0</v>
      </c>
      <c r="H39" s="24" t="s">
        <v>0</v>
      </c>
      <c r="I39" s="24" t="s">
        <v>0</v>
      </c>
      <c r="J39" s="24" t="s">
        <v>0</v>
      </c>
      <c r="K39" s="24" t="s">
        <v>0</v>
      </c>
    </row>
    <row r="40" spans="1:11" x14ac:dyDescent="0.2">
      <c r="A40" s="24" t="s">
        <v>0</v>
      </c>
      <c r="B40" s="24" t="s">
        <v>0</v>
      </c>
      <c r="C40" s="24" t="s">
        <v>0</v>
      </c>
      <c r="D40" s="24" t="s">
        <v>0</v>
      </c>
      <c r="E40" s="24" t="s">
        <v>0</v>
      </c>
      <c r="F40" s="24" t="s">
        <v>0</v>
      </c>
      <c r="G40" s="24" t="s">
        <v>0</v>
      </c>
      <c r="H40" s="24" t="s">
        <v>0</v>
      </c>
      <c r="I40" s="24" t="s">
        <v>0</v>
      </c>
      <c r="J40" s="24" t="s">
        <v>0</v>
      </c>
      <c r="K40" s="24" t="s">
        <v>0</v>
      </c>
    </row>
    <row r="41" spans="1:11" x14ac:dyDescent="0.2">
      <c r="A41" s="24" t="s">
        <v>0</v>
      </c>
      <c r="B41" s="24" t="s">
        <v>0</v>
      </c>
      <c r="C41" s="24" t="s">
        <v>0</v>
      </c>
      <c r="D41" s="24" t="s">
        <v>0</v>
      </c>
      <c r="E41" s="24" t="s">
        <v>0</v>
      </c>
      <c r="F41" s="24" t="s">
        <v>0</v>
      </c>
      <c r="G41" s="24" t="s">
        <v>0</v>
      </c>
      <c r="H41" s="24" t="s">
        <v>0</v>
      </c>
      <c r="I41" s="24" t="s">
        <v>0</v>
      </c>
      <c r="J41" s="24" t="s">
        <v>0</v>
      </c>
      <c r="K41" s="24" t="s">
        <v>0</v>
      </c>
    </row>
  </sheetData>
  <sheetProtection selectLockedCells="1"/>
  <dataConsolidate/>
  <conditionalFormatting sqref="B9:B10">
    <cfRule type="expression" dxfId="13" priority="12">
      <formula>$B$9+$B$10&lt;&gt;100%</formula>
    </cfRule>
  </conditionalFormatting>
  <conditionalFormatting sqref="B13">
    <cfRule type="expression" dxfId="12" priority="13">
      <formula>$B$13+$B$19+$B$20 &lt;&gt; 100%</formula>
    </cfRule>
  </conditionalFormatting>
  <conditionalFormatting sqref="B19:B20">
    <cfRule type="expression" dxfId="11" priority="5" stopIfTrue="1">
      <formula>$B$19+$B$20 = 0%</formula>
    </cfRule>
    <cfRule type="expression" dxfId="10" priority="6" stopIfTrue="1">
      <formula>$B$19+$B$20 = 100%</formula>
    </cfRule>
    <cfRule type="expression" dxfId="9" priority="7">
      <formula>$B$19+$B$20 &lt;&gt; 0%</formula>
    </cfRule>
    <cfRule type="expression" dxfId="8" priority="8">
      <formula>$B$19+$B$20 &lt;&gt; 100%</formula>
    </cfRule>
  </conditionalFormatting>
  <conditionalFormatting sqref="D9:D10">
    <cfRule type="expression" dxfId="7" priority="10">
      <formula>$D$9+$D$10 &lt;&gt;100%</formula>
    </cfRule>
  </conditionalFormatting>
  <conditionalFormatting sqref="D19:D20">
    <cfRule type="expression" dxfId="6" priority="1" stopIfTrue="1">
      <formula>$D$19+$D$20 = 0%</formula>
    </cfRule>
    <cfRule type="expression" dxfId="5" priority="2" stopIfTrue="1">
      <formula>$D$19+$D$20 = 100%</formula>
    </cfRule>
    <cfRule type="expression" dxfId="4" priority="3">
      <formula>$D$19+$D$20 &lt;&gt; 0%</formula>
    </cfRule>
    <cfRule type="expression" dxfId="3" priority="4">
      <formula>$D$19+$D$20 &lt;&gt; 100%</formula>
    </cfRule>
  </conditionalFormatting>
  <dataValidations xWindow="944" yWindow="849" count="4">
    <dataValidation allowBlank="1" showInputMessage="1" showErrorMessage="1" prompt="Cells B9 and B10 must add up to 100%" sqref="B9:B10" xr:uid="{00000000-0002-0000-0200-000000000000}"/>
    <dataValidation allowBlank="1" showInputMessage="1" showErrorMessage="1" prompt="Cells D19 and D20 must add up to 0% or 100%" sqref="D19:D20" xr:uid="{00000000-0002-0000-0200-000001000000}"/>
    <dataValidation allowBlank="1" showInputMessage="1" showErrorMessage="1" prompt="Cells D9 and D10 must add up to 100%" sqref="D9:D10" xr:uid="{00000000-0002-0000-0200-000002000000}"/>
    <dataValidation allowBlank="1" showInputMessage="1" showErrorMessage="1" prompt="Cells B19 and B20 must add up to 0% or 100%" sqref="B19:B20" xr:uid="{00000000-0002-0000-0200-000003000000}"/>
  </dataValidations>
  <pageMargins left="0.31496062992125984" right="0.31496062992125984" top="0.74803149606299213" bottom="0.74803149606299213" header="0.31496062992125984" footer="0.31496062992125984"/>
  <pageSetup paperSize="9" scale="50" fitToHeight="2" orientation="landscape" r:id="rId1"/>
  <ignoredErrors>
    <ignoredError sqref="B11"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rgb="FF4F7D83"/>
    <pageSetUpPr fitToPage="1"/>
  </sheetPr>
  <dimension ref="A1:R43"/>
  <sheetViews>
    <sheetView showGridLines="0" zoomScale="80" zoomScaleNormal="80" workbookViewId="0">
      <selection activeCell="B19" sqref="B19"/>
    </sheetView>
  </sheetViews>
  <sheetFormatPr defaultColWidth="9.140625" defaultRowHeight="12.75" x14ac:dyDescent="0.2"/>
  <cols>
    <col min="1" max="1" width="70.7109375" style="3" bestFit="1" customWidth="1"/>
    <col min="2" max="2" width="11.42578125" style="53" customWidth="1"/>
    <col min="3" max="3" width="12.5703125" style="53" customWidth="1"/>
    <col min="4" max="4" width="11" style="53" customWidth="1"/>
    <col min="5" max="5" width="129.5703125" style="3" customWidth="1"/>
    <col min="6" max="16384" width="9.140625" style="3"/>
  </cols>
  <sheetData>
    <row r="1" spans="1:18" ht="30" customHeight="1" x14ac:dyDescent="0.25">
      <c r="A1" s="17" t="str">
        <f>'Assumptions input'!A1</f>
        <v xml:space="preserve">XprESS multi-sinus dilation system for treating chronic sinusitis </v>
      </c>
      <c r="B1" s="48"/>
      <c r="C1" s="54" t="s">
        <v>0</v>
      </c>
      <c r="D1" s="55" t="s">
        <v>0</v>
      </c>
      <c r="E1" s="27" t="s">
        <v>0</v>
      </c>
    </row>
    <row r="2" spans="1:18" ht="26.25" customHeight="1" x14ac:dyDescent="0.35">
      <c r="A2" s="16" t="s">
        <v>7</v>
      </c>
      <c r="B2" s="49"/>
      <c r="C2" s="54" t="s">
        <v>0</v>
      </c>
      <c r="D2" s="55" t="s">
        <v>0</v>
      </c>
      <c r="E2" s="27" t="s">
        <v>0</v>
      </c>
    </row>
    <row r="3" spans="1:18" s="10" customFormat="1" ht="15" x14ac:dyDescent="0.25">
      <c r="A3" s="28" t="s">
        <v>0</v>
      </c>
      <c r="B3" s="50" t="s">
        <v>0</v>
      </c>
      <c r="C3" s="54" t="s">
        <v>0</v>
      </c>
      <c r="D3" s="55" t="s">
        <v>0</v>
      </c>
      <c r="E3" s="27" t="s">
        <v>0</v>
      </c>
      <c r="F3" s="3"/>
      <c r="G3" s="3"/>
      <c r="H3" s="3"/>
      <c r="I3" s="3"/>
      <c r="J3" s="3"/>
      <c r="K3" s="3"/>
      <c r="L3" s="3"/>
      <c r="M3" s="3"/>
      <c r="N3" s="3"/>
      <c r="O3" s="3"/>
      <c r="P3" s="3"/>
      <c r="Q3" s="3"/>
      <c r="R3" s="3"/>
    </row>
    <row r="4" spans="1:18" s="10" customFormat="1" ht="70.5" customHeight="1" x14ac:dyDescent="0.2">
      <c r="A4" s="60" t="s">
        <v>59</v>
      </c>
      <c r="B4" s="51" t="s">
        <v>51</v>
      </c>
      <c r="C4" s="51" t="s">
        <v>52</v>
      </c>
      <c r="D4" s="65" t="s">
        <v>53</v>
      </c>
      <c r="E4" s="61" t="s">
        <v>43</v>
      </c>
      <c r="F4" s="3"/>
      <c r="G4" s="3"/>
      <c r="H4" s="3"/>
      <c r="I4" s="3"/>
      <c r="J4" s="3"/>
      <c r="K4" s="3"/>
      <c r="L4" s="3"/>
      <c r="M4" s="3"/>
      <c r="N4" s="3"/>
      <c r="O4" s="3"/>
      <c r="P4" s="3"/>
      <c r="Q4" s="3"/>
      <c r="R4" s="3"/>
    </row>
    <row r="5" spans="1:18" s="10" customFormat="1" ht="14.25" x14ac:dyDescent="0.2">
      <c r="A5" s="47" t="s">
        <v>54</v>
      </c>
      <c r="B5" s="66">
        <v>617</v>
      </c>
      <c r="C5" s="74">
        <v>2391615.6234652898</v>
      </c>
      <c r="D5" s="56"/>
      <c r="E5" s="62" t="s">
        <v>49</v>
      </c>
      <c r="F5" s="3"/>
      <c r="G5" s="3"/>
      <c r="H5" s="3"/>
      <c r="I5" s="3"/>
      <c r="J5" s="3"/>
      <c r="K5" s="3"/>
      <c r="L5" s="3"/>
      <c r="M5" s="3"/>
      <c r="N5" s="3"/>
      <c r="O5" s="3"/>
      <c r="P5" s="3"/>
      <c r="Q5" s="3"/>
      <c r="R5" s="3"/>
    </row>
    <row r="6" spans="1:18" s="10" customFormat="1" ht="14.25" x14ac:dyDescent="0.2">
      <c r="A6" s="47" t="s">
        <v>55</v>
      </c>
      <c r="B6" s="66">
        <v>1610</v>
      </c>
      <c r="C6" s="74">
        <v>5144036.0602195803</v>
      </c>
      <c r="D6" s="56"/>
      <c r="E6" s="62" t="s">
        <v>50</v>
      </c>
      <c r="F6" s="3"/>
      <c r="G6" s="3"/>
      <c r="H6" s="3"/>
      <c r="I6" s="3"/>
      <c r="J6" s="3"/>
      <c r="K6" s="3"/>
      <c r="L6" s="3"/>
      <c r="M6" s="3"/>
      <c r="N6" s="3"/>
      <c r="O6" s="3"/>
      <c r="P6" s="3"/>
      <c r="Q6" s="3"/>
      <c r="R6" s="3"/>
    </row>
    <row r="7" spans="1:18" s="10" customFormat="1" ht="14.25" x14ac:dyDescent="0.2">
      <c r="A7" s="47" t="s">
        <v>77</v>
      </c>
      <c r="B7" s="67">
        <v>1584</v>
      </c>
      <c r="C7" s="74">
        <v>4173458.8801617799</v>
      </c>
      <c r="D7" s="56"/>
      <c r="E7" s="62" t="s">
        <v>56</v>
      </c>
      <c r="F7" s="3"/>
      <c r="G7" s="3"/>
      <c r="H7" s="3"/>
      <c r="I7" s="3"/>
      <c r="J7" s="3"/>
      <c r="K7" s="3"/>
      <c r="L7" s="3"/>
      <c r="M7" s="3"/>
      <c r="N7" s="3"/>
      <c r="O7" s="3"/>
      <c r="P7" s="3"/>
      <c r="Q7" s="3"/>
      <c r="R7" s="3"/>
    </row>
    <row r="8" spans="1:18" s="10" customFormat="1" ht="14.25" x14ac:dyDescent="0.2">
      <c r="A8" s="47" t="s">
        <v>78</v>
      </c>
      <c r="B8" s="67">
        <v>5375</v>
      </c>
      <c r="C8" s="74">
        <v>12589277.850854</v>
      </c>
      <c r="D8" s="56"/>
      <c r="E8" s="62" t="s">
        <v>57</v>
      </c>
      <c r="F8" s="3"/>
      <c r="G8" s="3"/>
      <c r="H8" s="3"/>
      <c r="I8" s="3"/>
      <c r="J8" s="3"/>
      <c r="K8" s="3"/>
      <c r="L8" s="3"/>
      <c r="M8" s="3"/>
      <c r="N8" s="3"/>
      <c r="O8" s="3"/>
      <c r="P8" s="3"/>
      <c r="Q8" s="3"/>
      <c r="R8" s="3"/>
    </row>
    <row r="9" spans="1:18" s="86" customFormat="1" ht="14.25" x14ac:dyDescent="0.25">
      <c r="A9" s="23" t="s">
        <v>0</v>
      </c>
      <c r="B9" s="82">
        <f>SUM(B5:B8)</f>
        <v>9186</v>
      </c>
      <c r="C9" s="83">
        <f>SUM(C5:C8)</f>
        <v>24298388.41470065</v>
      </c>
      <c r="D9" s="84">
        <f>C9/B9</f>
        <v>2645.1544104834147</v>
      </c>
      <c r="E9" s="85" t="s">
        <v>0</v>
      </c>
      <c r="F9" s="87"/>
      <c r="G9" s="87"/>
      <c r="H9" s="87"/>
      <c r="I9" s="87"/>
      <c r="J9" s="87"/>
      <c r="K9" s="87"/>
      <c r="L9" s="87"/>
      <c r="M9" s="87"/>
      <c r="N9" s="87"/>
      <c r="O9" s="87"/>
      <c r="P9" s="87"/>
      <c r="Q9" s="87"/>
      <c r="R9" s="87"/>
    </row>
    <row r="10" spans="1:18" s="10" customFormat="1" ht="14.25" x14ac:dyDescent="0.2">
      <c r="A10" s="36"/>
      <c r="B10" s="52"/>
      <c r="C10" s="52"/>
      <c r="D10" s="52"/>
      <c r="E10" s="27" t="s">
        <v>0</v>
      </c>
      <c r="F10" s="3"/>
      <c r="G10" s="3"/>
      <c r="H10" s="3"/>
      <c r="I10" s="3"/>
      <c r="J10" s="3"/>
      <c r="K10" s="3"/>
      <c r="L10" s="3"/>
      <c r="M10" s="3"/>
      <c r="N10" s="3"/>
      <c r="O10" s="3"/>
      <c r="P10" s="3"/>
      <c r="Q10" s="3"/>
      <c r="R10" s="3"/>
    </row>
    <row r="11" spans="1:18" s="10" customFormat="1" ht="31.5" x14ac:dyDescent="0.2">
      <c r="A11" s="60" t="s">
        <v>74</v>
      </c>
      <c r="B11" s="51" t="s">
        <v>51</v>
      </c>
      <c r="C11" s="51" t="s">
        <v>52</v>
      </c>
      <c r="D11" s="65" t="s">
        <v>53</v>
      </c>
      <c r="E11" s="61" t="s">
        <v>43</v>
      </c>
      <c r="F11" s="3"/>
      <c r="G11" s="3"/>
      <c r="H11" s="3"/>
      <c r="I11" s="3"/>
      <c r="J11" s="3"/>
      <c r="K11" s="3"/>
      <c r="L11" s="3"/>
      <c r="M11" s="3"/>
      <c r="N11" s="3"/>
      <c r="O11" s="3"/>
      <c r="P11" s="3"/>
      <c r="Q11" s="3"/>
      <c r="R11" s="3"/>
    </row>
    <row r="12" spans="1:18" s="10" customFormat="1" ht="14.25" x14ac:dyDescent="0.2">
      <c r="A12" s="47" t="s">
        <v>75</v>
      </c>
      <c r="B12" s="66">
        <v>284</v>
      </c>
      <c r="C12" s="74">
        <v>871477.05315903004</v>
      </c>
      <c r="D12" s="56"/>
      <c r="E12" s="62" t="s">
        <v>49</v>
      </c>
      <c r="F12" s="3"/>
      <c r="G12" s="3"/>
      <c r="H12" s="3"/>
      <c r="I12" s="3"/>
      <c r="J12" s="3"/>
      <c r="K12" s="3"/>
      <c r="L12" s="3"/>
      <c r="M12" s="3"/>
      <c r="N12" s="3"/>
      <c r="O12" s="3"/>
      <c r="P12" s="3"/>
      <c r="Q12" s="3"/>
      <c r="R12" s="3"/>
    </row>
    <row r="13" spans="1:18" s="10" customFormat="1" ht="14.25" x14ac:dyDescent="0.2">
      <c r="A13" s="47" t="s">
        <v>76</v>
      </c>
      <c r="B13" s="67">
        <v>1046</v>
      </c>
      <c r="C13" s="74">
        <v>1988845.3309811</v>
      </c>
      <c r="D13" s="56"/>
      <c r="E13" s="62" t="s">
        <v>57</v>
      </c>
      <c r="G13" s="3"/>
      <c r="H13" s="3"/>
      <c r="I13" s="3"/>
      <c r="J13" s="3"/>
      <c r="K13" s="3"/>
      <c r="L13" s="3"/>
      <c r="M13" s="3"/>
      <c r="N13" s="3"/>
      <c r="O13" s="3"/>
      <c r="P13" s="3"/>
      <c r="Q13" s="3"/>
      <c r="R13" s="3"/>
    </row>
    <row r="14" spans="1:18" s="86" customFormat="1" ht="14.25" x14ac:dyDescent="0.25">
      <c r="A14" s="23" t="s">
        <v>0</v>
      </c>
      <c r="B14" s="82">
        <f>SUM(B12:B13)</f>
        <v>1330</v>
      </c>
      <c r="C14" s="83">
        <f>SUM(C12:C13)</f>
        <v>2860322.3841401301</v>
      </c>
      <c r="D14" s="84">
        <f>C14/B14</f>
        <v>2150.6183339399477</v>
      </c>
      <c r="E14" s="85" t="s">
        <v>0</v>
      </c>
      <c r="G14" s="87"/>
      <c r="H14" s="87"/>
      <c r="I14" s="87"/>
      <c r="J14" s="87"/>
      <c r="K14" s="87"/>
      <c r="L14" s="87"/>
      <c r="M14" s="87"/>
      <c r="N14" s="87"/>
      <c r="O14" s="87"/>
      <c r="P14" s="87"/>
      <c r="Q14" s="87"/>
      <c r="R14" s="87"/>
    </row>
    <row r="15" spans="1:18" s="10" customFormat="1" ht="16.5" customHeight="1" x14ac:dyDescent="0.2">
      <c r="A15" s="36"/>
      <c r="B15" s="52"/>
      <c r="C15" s="52"/>
      <c r="D15" s="52"/>
      <c r="E15" s="27"/>
      <c r="G15" s="3"/>
      <c r="H15" s="3"/>
      <c r="I15" s="3"/>
      <c r="J15" s="3"/>
      <c r="K15" s="3"/>
      <c r="L15" s="3"/>
      <c r="M15" s="3"/>
      <c r="N15" s="3"/>
      <c r="O15" s="3"/>
      <c r="P15" s="3"/>
      <c r="Q15" s="3"/>
      <c r="R15" s="3"/>
    </row>
    <row r="16" spans="1:18" s="10" customFormat="1" ht="14.25" x14ac:dyDescent="0.2">
      <c r="A16" s="36"/>
      <c r="B16" s="52"/>
      <c r="C16" s="52"/>
      <c r="D16" s="52"/>
      <c r="E16" s="27"/>
    </row>
    <row r="17" spans="1:5" s="10" customFormat="1" ht="30" x14ac:dyDescent="0.25">
      <c r="A17" s="35"/>
      <c r="B17" s="68" t="s">
        <v>66</v>
      </c>
      <c r="C17" s="70" t="s">
        <v>67</v>
      </c>
      <c r="D17" s="70" t="s">
        <v>68</v>
      </c>
      <c r="E17" s="27" t="s">
        <v>0</v>
      </c>
    </row>
    <row r="18" spans="1:5" s="10" customFormat="1" ht="15" x14ac:dyDescent="0.25">
      <c r="A18" s="35"/>
      <c r="B18" s="69"/>
      <c r="C18" s="71"/>
      <c r="D18" s="71"/>
      <c r="E18" s="27"/>
    </row>
    <row r="19" spans="1:5" s="10" customFormat="1" ht="15" x14ac:dyDescent="0.25">
      <c r="A19" s="72" t="s">
        <v>61</v>
      </c>
      <c r="B19" s="75">
        <v>10</v>
      </c>
      <c r="C19" s="76">
        <v>4.5999999999999996</v>
      </c>
      <c r="D19" s="79">
        <f>B19*C19</f>
        <v>46</v>
      </c>
      <c r="E19" s="27" t="s">
        <v>0</v>
      </c>
    </row>
    <row r="20" spans="1:5" s="10" customFormat="1" ht="15" x14ac:dyDescent="0.25">
      <c r="A20" s="72" t="s">
        <v>62</v>
      </c>
      <c r="B20" s="77">
        <v>10</v>
      </c>
      <c r="C20" s="78">
        <v>1.77</v>
      </c>
      <c r="D20" s="79">
        <f t="shared" ref="D20:D28" si="0">B20*C20</f>
        <v>17.7</v>
      </c>
      <c r="E20" s="27" t="s">
        <v>0</v>
      </c>
    </row>
    <row r="21" spans="1:5" s="10" customFormat="1" ht="15" x14ac:dyDescent="0.25">
      <c r="A21" s="72" t="s">
        <v>63</v>
      </c>
      <c r="B21" s="77">
        <v>10</v>
      </c>
      <c r="C21" s="78">
        <v>1.47</v>
      </c>
      <c r="D21" s="79">
        <f t="shared" si="0"/>
        <v>14.7</v>
      </c>
      <c r="E21" s="27" t="s">
        <v>0</v>
      </c>
    </row>
    <row r="22" spans="1:5" s="10" customFormat="1" ht="15" x14ac:dyDescent="0.25">
      <c r="A22" s="72" t="s">
        <v>61</v>
      </c>
      <c r="B22" s="77">
        <v>15</v>
      </c>
      <c r="C22" s="78">
        <v>4.5999999999999996</v>
      </c>
      <c r="D22" s="79">
        <f t="shared" si="0"/>
        <v>69</v>
      </c>
      <c r="E22" s="27" t="s">
        <v>0</v>
      </c>
    </row>
    <row r="23" spans="1:5" s="10" customFormat="1" ht="15" x14ac:dyDescent="0.25">
      <c r="A23" s="72" t="s">
        <v>62</v>
      </c>
      <c r="B23" s="77">
        <v>15</v>
      </c>
      <c r="C23" s="78">
        <v>1.77</v>
      </c>
      <c r="D23" s="79">
        <f t="shared" si="0"/>
        <v>26.55</v>
      </c>
      <c r="E23" s="27" t="s">
        <v>0</v>
      </c>
    </row>
    <row r="24" spans="1:5" s="10" customFormat="1" ht="15" x14ac:dyDescent="0.25">
      <c r="A24" s="72" t="s">
        <v>63</v>
      </c>
      <c r="B24" s="77">
        <v>15</v>
      </c>
      <c r="C24" s="78">
        <v>1.47</v>
      </c>
      <c r="D24" s="79">
        <f t="shared" si="0"/>
        <v>22.05</v>
      </c>
      <c r="E24" s="27" t="s">
        <v>0</v>
      </c>
    </row>
    <row r="25" spans="1:5" s="10" customFormat="1" ht="15" x14ac:dyDescent="0.25">
      <c r="A25" s="72" t="s">
        <v>64</v>
      </c>
      <c r="B25" s="77"/>
      <c r="C25" s="78"/>
      <c r="D25" s="79">
        <v>115</v>
      </c>
      <c r="E25" s="27" t="s">
        <v>0</v>
      </c>
    </row>
    <row r="26" spans="1:5" s="10" customFormat="1" ht="15" x14ac:dyDescent="0.25">
      <c r="A26" s="72" t="s">
        <v>61</v>
      </c>
      <c r="B26" s="77">
        <v>15</v>
      </c>
      <c r="C26" s="78">
        <v>4.5999999999999996</v>
      </c>
      <c r="D26" s="79">
        <f t="shared" si="0"/>
        <v>69</v>
      </c>
      <c r="E26" s="27" t="s">
        <v>0</v>
      </c>
    </row>
    <row r="27" spans="1:5" s="10" customFormat="1" ht="15" x14ac:dyDescent="0.25">
      <c r="A27" s="72" t="s">
        <v>63</v>
      </c>
      <c r="B27" s="77">
        <v>15</v>
      </c>
      <c r="C27" s="78">
        <v>1.47</v>
      </c>
      <c r="D27" s="79">
        <f t="shared" si="0"/>
        <v>22.05</v>
      </c>
      <c r="E27" s="27" t="s">
        <v>0</v>
      </c>
    </row>
    <row r="28" spans="1:5" s="10" customFormat="1" ht="15" x14ac:dyDescent="0.25">
      <c r="A28" s="72" t="s">
        <v>61</v>
      </c>
      <c r="B28" s="77">
        <v>30</v>
      </c>
      <c r="C28" s="78">
        <v>0.24933333333333335</v>
      </c>
      <c r="D28" s="79">
        <f t="shared" si="0"/>
        <v>7.48</v>
      </c>
      <c r="E28" s="27" t="s">
        <v>0</v>
      </c>
    </row>
    <row r="29" spans="1:5" s="10" customFormat="1" ht="15" x14ac:dyDescent="0.25">
      <c r="A29" s="73" t="s">
        <v>65</v>
      </c>
      <c r="B29" s="52"/>
      <c r="C29" s="52"/>
      <c r="D29" s="79">
        <v>950</v>
      </c>
      <c r="E29" s="27" t="s">
        <v>0</v>
      </c>
    </row>
    <row r="30" spans="1:5" s="10" customFormat="1" ht="15" x14ac:dyDescent="0.25">
      <c r="A30" s="73"/>
      <c r="B30" s="52"/>
      <c r="C30" s="52"/>
      <c r="D30" s="81">
        <f>SUM(D19:D29)</f>
        <v>1359.53</v>
      </c>
      <c r="E30" s="27" t="s">
        <v>0</v>
      </c>
    </row>
    <row r="31" spans="1:5" s="10" customFormat="1" ht="14.25" x14ac:dyDescent="0.2">
      <c r="A31" s="3"/>
      <c r="B31" s="53"/>
      <c r="C31" s="53"/>
      <c r="D31" s="53"/>
    </row>
    <row r="32" spans="1:5" s="10" customFormat="1" ht="14.25" x14ac:dyDescent="0.2">
      <c r="A32" s="3"/>
      <c r="B32" s="53"/>
      <c r="C32" s="53"/>
      <c r="D32" s="53"/>
    </row>
    <row r="33" spans="1:5" s="10" customFormat="1" ht="14.25" x14ac:dyDescent="0.2">
      <c r="A33" s="3"/>
      <c r="B33" s="53"/>
      <c r="C33" s="53"/>
      <c r="D33" s="53"/>
    </row>
    <row r="34" spans="1:5" s="10" customFormat="1" ht="14.25" x14ac:dyDescent="0.2">
      <c r="A34" s="3"/>
      <c r="B34" s="53"/>
      <c r="C34" s="53"/>
      <c r="D34" s="53"/>
    </row>
    <row r="35" spans="1:5" s="10" customFormat="1" ht="14.25" x14ac:dyDescent="0.2">
      <c r="A35" s="3"/>
      <c r="B35" s="53"/>
      <c r="C35" s="53"/>
      <c r="D35" s="53"/>
    </row>
    <row r="36" spans="1:5" s="10" customFormat="1" ht="14.25" x14ac:dyDescent="0.2">
      <c r="A36" s="3"/>
      <c r="B36" s="53"/>
      <c r="C36" s="53"/>
      <c r="D36" s="53"/>
    </row>
    <row r="37" spans="1:5" ht="14.25" x14ac:dyDescent="0.2">
      <c r="E37" s="10"/>
    </row>
    <row r="38" spans="1:5" ht="14.25" x14ac:dyDescent="0.2">
      <c r="E38" s="10"/>
    </row>
    <row r="39" spans="1:5" ht="14.25" x14ac:dyDescent="0.2">
      <c r="E39" s="10"/>
    </row>
    <row r="40" spans="1:5" ht="14.25" x14ac:dyDescent="0.2">
      <c r="E40" s="10"/>
    </row>
    <row r="41" spans="1:5" ht="14.25" x14ac:dyDescent="0.2">
      <c r="E41" s="10"/>
    </row>
    <row r="42" spans="1:5" ht="14.25" x14ac:dyDescent="0.2">
      <c r="E42" s="10"/>
    </row>
    <row r="43" spans="1:5" ht="14.25" x14ac:dyDescent="0.2">
      <c r="E43" s="10"/>
    </row>
  </sheetData>
  <sheetProtection algorithmName="SHA-512" hashValue="SkLcraTwQk/AXR66JHHk90CsP3mi7z8B2tS6CoWEtx/3cKiTtDgFU2LNap9cimAAU7JPu0q/XCgCn1OAaGSnUA==" saltValue="+PU799pKhqKYQYep3xXHKQ==" spinCount="100000" sheet="1" objects="1" scenarios="1"/>
  <pageMargins left="0.70866141732283472" right="0.70866141732283472" top="0.74803149606299213" bottom="0.74803149606299213" header="0.31496062992125984" footer="0.31496062992125984"/>
  <pageSetup paperSize="9" scale="68" orientation="portrait" r:id="rId1"/>
  <ignoredErrors>
    <ignoredError sqref="D19:D28 B9:D9 B14:D14" unlocked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M498"/>
  <sheetViews>
    <sheetView showGridLines="0" zoomScale="70" zoomScaleNormal="70" workbookViewId="0">
      <pane xSplit="5" ySplit="11" topLeftCell="F23" activePane="bottomRight" state="frozen"/>
      <selection activeCell="G13" sqref="G13"/>
      <selection pane="topRight" activeCell="G13" sqref="G13"/>
      <selection pane="bottomLeft" activeCell="G13" sqref="G13"/>
      <selection pane="bottomRight" activeCell="C11" sqref="C11"/>
    </sheetView>
  </sheetViews>
  <sheetFormatPr defaultColWidth="9.140625" defaultRowHeight="15" x14ac:dyDescent="0.2"/>
  <cols>
    <col min="1" max="1" width="115.140625" style="159" customWidth="1"/>
    <col min="2" max="4" width="15.85546875" style="32" customWidth="1"/>
    <col min="5" max="5" width="15.85546875" style="2" customWidth="1"/>
    <col min="6" max="7" width="15.85546875" style="162" customWidth="1"/>
    <col min="8" max="8" width="3.85546875" style="162" customWidth="1"/>
    <col min="9" max="11" width="15.85546875" style="33" customWidth="1"/>
    <col min="12" max="12" width="9.140625" style="2"/>
    <col min="13" max="13" width="63.85546875" style="2" customWidth="1"/>
    <col min="14" max="16384" width="9.140625" style="2"/>
  </cols>
  <sheetData>
    <row r="1" spans="1:13" ht="30" customHeight="1" x14ac:dyDescent="0.2">
      <c r="A1" s="17" t="str">
        <f>'Assumptions input'!A1</f>
        <v xml:space="preserve">XprESS multi-sinus dilation system for treating chronic sinusitis </v>
      </c>
      <c r="B1" s="92" t="s">
        <v>0</v>
      </c>
      <c r="C1" s="92"/>
      <c r="D1" s="92"/>
      <c r="E1" s="93" t="s">
        <v>0</v>
      </c>
      <c r="F1" s="94" t="s">
        <v>0</v>
      </c>
      <c r="G1" s="24" t="s">
        <v>0</v>
      </c>
      <c r="H1" s="24" t="s">
        <v>0</v>
      </c>
      <c r="I1" s="24" t="s">
        <v>0</v>
      </c>
      <c r="J1" s="24" t="s">
        <v>0</v>
      </c>
      <c r="K1" s="24" t="s">
        <v>0</v>
      </c>
    </row>
    <row r="2" spans="1:13" ht="30" customHeight="1" x14ac:dyDescent="0.2">
      <c r="A2" s="95" t="s">
        <v>11</v>
      </c>
      <c r="B2" s="96" t="s">
        <v>0</v>
      </c>
      <c r="C2" s="96"/>
      <c r="D2" s="96"/>
      <c r="E2" s="97" t="s">
        <v>0</v>
      </c>
      <c r="F2" s="98" t="s">
        <v>0</v>
      </c>
      <c r="G2" s="23" t="s">
        <v>0</v>
      </c>
      <c r="H2" s="23" t="s">
        <v>0</v>
      </c>
      <c r="I2" s="99"/>
      <c r="J2" s="99"/>
      <c r="K2" s="99"/>
      <c r="L2" s="99"/>
    </row>
    <row r="3" spans="1:13" ht="30" customHeight="1" x14ac:dyDescent="0.2">
      <c r="A3" s="24"/>
      <c r="B3" s="29"/>
      <c r="C3" s="29"/>
      <c r="D3" s="29"/>
      <c r="E3" s="24"/>
      <c r="F3" s="94"/>
      <c r="G3" s="94"/>
      <c r="H3" s="94"/>
      <c r="I3" s="99"/>
      <c r="J3" s="99"/>
      <c r="K3" s="99"/>
      <c r="L3" s="99"/>
    </row>
    <row r="4" spans="1:13" ht="30" customHeight="1" thickBot="1" x14ac:dyDescent="0.25">
      <c r="A4" s="24" t="s">
        <v>0</v>
      </c>
      <c r="B4" s="29" t="s">
        <v>0</v>
      </c>
      <c r="C4" s="29"/>
      <c r="D4" s="29"/>
      <c r="E4" s="24" t="s">
        <v>0</v>
      </c>
      <c r="F4" s="94" t="s">
        <v>0</v>
      </c>
      <c r="G4" s="94" t="s">
        <v>0</v>
      </c>
      <c r="H4" s="94" t="s">
        <v>0</v>
      </c>
      <c r="I4" s="99"/>
      <c r="J4" s="99"/>
      <c r="K4" s="99"/>
      <c r="L4" s="99"/>
    </row>
    <row r="5" spans="1:13" ht="94.5" customHeight="1" x14ac:dyDescent="0.2">
      <c r="A5" s="100" t="s">
        <v>48</v>
      </c>
      <c r="B5" s="57" t="s">
        <v>28</v>
      </c>
      <c r="C5" s="45" t="s">
        <v>87</v>
      </c>
      <c r="D5" s="101" t="s">
        <v>88</v>
      </c>
      <c r="E5" s="102" t="s">
        <v>16</v>
      </c>
      <c r="F5" s="103" t="s">
        <v>17</v>
      </c>
      <c r="G5" s="104" t="s">
        <v>18</v>
      </c>
      <c r="H5" s="105"/>
      <c r="I5" s="106" t="s">
        <v>19</v>
      </c>
      <c r="J5" s="103" t="s">
        <v>20</v>
      </c>
      <c r="K5" s="104" t="s">
        <v>21</v>
      </c>
      <c r="L5" s="163"/>
      <c r="M5" s="165" t="s">
        <v>14</v>
      </c>
    </row>
    <row r="6" spans="1:13" x14ac:dyDescent="0.2">
      <c r="A6" s="107" t="s">
        <v>60</v>
      </c>
      <c r="B6" s="90">
        <f>'Unit costs'!D9</f>
        <v>2645.1544104834147</v>
      </c>
      <c r="C6" s="160">
        <f>'Assumptions input'!D13</f>
        <v>1</v>
      </c>
      <c r="D6" s="161">
        <f>E6*C6</f>
        <v>100</v>
      </c>
      <c r="E6" s="116">
        <f>'Assumptions input'!C13</f>
        <v>100</v>
      </c>
      <c r="F6" s="117">
        <f>'Assumptions input'!E13</f>
        <v>50</v>
      </c>
      <c r="G6" s="118">
        <f>F6-E6</f>
        <v>-50</v>
      </c>
      <c r="H6" s="119"/>
      <c r="I6" s="120">
        <f>B6*E6</f>
        <v>264515.44104834145</v>
      </c>
      <c r="J6" s="121">
        <f>B6*F6</f>
        <v>132257.72052417073</v>
      </c>
      <c r="K6" s="122">
        <f>J6-I6</f>
        <v>-132257.72052417073</v>
      </c>
      <c r="L6" s="163"/>
    </row>
    <row r="7" spans="1:13" ht="14.25" x14ac:dyDescent="0.2">
      <c r="A7" s="108"/>
      <c r="B7" s="244"/>
      <c r="C7" s="160"/>
      <c r="D7" s="161"/>
      <c r="E7" s="116"/>
      <c r="F7" s="117"/>
      <c r="G7" s="118"/>
      <c r="H7" s="119"/>
      <c r="I7" s="120"/>
      <c r="J7" s="121"/>
      <c r="K7" s="122"/>
      <c r="L7" s="163"/>
    </row>
    <row r="8" spans="1:13" x14ac:dyDescent="0.25">
      <c r="A8" s="109" t="s">
        <v>85</v>
      </c>
      <c r="B8" s="90">
        <f>'Unit costs'!D30</f>
        <v>1359.53</v>
      </c>
      <c r="C8" s="160">
        <f>'Assumptions input'!D19</f>
        <v>0.4</v>
      </c>
      <c r="D8" s="161">
        <v>0</v>
      </c>
      <c r="E8" s="116">
        <f>'Assumptions input'!C19*C8</f>
        <v>0</v>
      </c>
      <c r="F8" s="117">
        <f>(C8*'Assumptions input'!E10)</f>
        <v>20</v>
      </c>
      <c r="G8" s="118">
        <f>F8-E8</f>
        <v>20</v>
      </c>
      <c r="H8" s="119"/>
      <c r="I8" s="120">
        <f>B8*E8</f>
        <v>0</v>
      </c>
      <c r="J8" s="121">
        <f>B8*F8</f>
        <v>27190.6</v>
      </c>
      <c r="K8" s="122">
        <f>J8-I8</f>
        <v>27190.6</v>
      </c>
      <c r="L8" s="163"/>
    </row>
    <row r="9" spans="1:13" x14ac:dyDescent="0.25">
      <c r="A9" s="110" t="s">
        <v>86</v>
      </c>
      <c r="B9" s="244">
        <f>((B8-820)*(1/0.631))+820</f>
        <v>1675.039619651347</v>
      </c>
      <c r="C9" s="160">
        <f>'Assumptions input'!D20</f>
        <v>0.6</v>
      </c>
      <c r="D9" s="161">
        <v>0</v>
      </c>
      <c r="E9" s="116">
        <f>'Assumptions input'!C21*C9</f>
        <v>0</v>
      </c>
      <c r="F9" s="117">
        <f>(C9*'Assumptions input'!E10)</f>
        <v>30</v>
      </c>
      <c r="G9" s="123">
        <f>F9-E9</f>
        <v>30</v>
      </c>
      <c r="H9" s="119"/>
      <c r="I9" s="124">
        <f>B9*E9</f>
        <v>0</v>
      </c>
      <c r="J9" s="125">
        <f>B9*F9</f>
        <v>50251.188589540412</v>
      </c>
      <c r="K9" s="124">
        <f>J9-I9</f>
        <v>50251.188589540412</v>
      </c>
      <c r="L9" s="163"/>
      <c r="M9" s="166" t="s">
        <v>95</v>
      </c>
    </row>
    <row r="10" spans="1:13" ht="15.75" thickBot="1" x14ac:dyDescent="0.3">
      <c r="A10" s="111" t="s">
        <v>69</v>
      </c>
      <c r="B10" s="91"/>
      <c r="C10" s="148"/>
      <c r="D10" s="149">
        <f>D6+D8+D9</f>
        <v>100</v>
      </c>
      <c r="E10" s="126">
        <f>SUM(E6:E8)</f>
        <v>100</v>
      </c>
      <c r="F10" s="126">
        <f>SUM(F6:F9)</f>
        <v>100</v>
      </c>
      <c r="G10" s="126">
        <f>SUM(G6:G9)</f>
        <v>0</v>
      </c>
      <c r="H10" s="119"/>
      <c r="I10" s="127">
        <f>SUM(I6:I9)</f>
        <v>264515.44104834145</v>
      </c>
      <c r="J10" s="128">
        <f>SUM(J6:J9)</f>
        <v>209699.50911371113</v>
      </c>
      <c r="K10" s="127">
        <f>SUM(K6:K9)</f>
        <v>-54815.931934630309</v>
      </c>
      <c r="L10" s="163"/>
    </row>
    <row r="11" spans="1:13" thickBot="1" x14ac:dyDescent="0.25">
      <c r="A11" s="24" t="s">
        <v>0</v>
      </c>
      <c r="B11" s="29" t="s">
        <v>0</v>
      </c>
      <c r="C11" s="150"/>
      <c r="D11" s="151"/>
      <c r="E11" s="24" t="s">
        <v>0</v>
      </c>
      <c r="F11" s="94" t="s">
        <v>0</v>
      </c>
      <c r="G11" s="94" t="s">
        <v>0</v>
      </c>
      <c r="H11" s="94" t="s">
        <v>0</v>
      </c>
      <c r="I11" s="129" t="s">
        <v>0</v>
      </c>
      <c r="J11" s="129" t="s">
        <v>0</v>
      </c>
      <c r="K11" s="129" t="s">
        <v>0</v>
      </c>
      <c r="L11" s="163"/>
    </row>
    <row r="12" spans="1:13" ht="28.5" x14ac:dyDescent="0.2">
      <c r="A12" s="112" t="s">
        <v>70</v>
      </c>
      <c r="B12" s="57" t="s">
        <v>24</v>
      </c>
      <c r="C12" s="152"/>
      <c r="D12" s="153"/>
      <c r="E12" s="102" t="s">
        <v>16</v>
      </c>
      <c r="F12" s="103" t="s">
        <v>17</v>
      </c>
      <c r="G12" s="104" t="s">
        <v>18</v>
      </c>
      <c r="H12" s="105"/>
      <c r="I12" s="106" t="s">
        <v>19</v>
      </c>
      <c r="J12" s="103" t="s">
        <v>20</v>
      </c>
      <c r="K12" s="130" t="s">
        <v>21</v>
      </c>
    </row>
    <row r="13" spans="1:13" s="15" customFormat="1" ht="14.25" x14ac:dyDescent="0.2">
      <c r="A13" s="113" t="s">
        <v>72</v>
      </c>
      <c r="B13" s="58">
        <f>'Unit costs'!D14</f>
        <v>2150.6183339399477</v>
      </c>
      <c r="C13" s="154"/>
      <c r="D13" s="155"/>
      <c r="E13" s="131">
        <f>'Assumptions input'!C15</f>
        <v>4.1000000000000005</v>
      </c>
      <c r="F13" s="117">
        <f>'Assumptions input'!E15</f>
        <v>2.0500000000000003</v>
      </c>
      <c r="G13" s="118">
        <f>F13-E13</f>
        <v>-2.0500000000000003</v>
      </c>
      <c r="H13" s="119"/>
      <c r="I13" s="120">
        <f>B13*E13</f>
        <v>8817.5351691537871</v>
      </c>
      <c r="J13" s="121">
        <f>B13*F13</f>
        <v>4408.7675845768936</v>
      </c>
      <c r="K13" s="132">
        <f>J13-I13</f>
        <v>-4408.7675845768936</v>
      </c>
    </row>
    <row r="14" spans="1:13" ht="14.25" x14ac:dyDescent="0.2">
      <c r="A14" s="114" t="s">
        <v>71</v>
      </c>
      <c r="B14" s="58">
        <f>'Unit costs'!D14</f>
        <v>2150.6183339399477</v>
      </c>
      <c r="C14" s="154"/>
      <c r="D14" s="155"/>
      <c r="E14" s="131">
        <f>'Assumptions input'!C22</f>
        <v>0</v>
      </c>
      <c r="F14" s="117">
        <f>'Assumptions input'!E22</f>
        <v>1.1499999999999999</v>
      </c>
      <c r="G14" s="118">
        <f>F14-E14</f>
        <v>1.1499999999999999</v>
      </c>
      <c r="H14" s="119"/>
      <c r="I14" s="120">
        <f>B14*E14</f>
        <v>0</v>
      </c>
      <c r="J14" s="121">
        <f>B14*F14</f>
        <v>2473.2110840309397</v>
      </c>
      <c r="K14" s="132">
        <f>J14-I14</f>
        <v>2473.2110840309397</v>
      </c>
    </row>
    <row r="15" spans="1:13" ht="14.25" x14ac:dyDescent="0.2">
      <c r="A15" s="114"/>
      <c r="B15" s="245"/>
      <c r="C15" s="154"/>
      <c r="D15" s="155"/>
      <c r="E15" s="131"/>
      <c r="F15" s="117"/>
      <c r="G15" s="118"/>
      <c r="H15" s="119"/>
      <c r="I15" s="133" t="s">
        <v>0</v>
      </c>
      <c r="J15" s="134" t="s">
        <v>0</v>
      </c>
      <c r="K15" s="135" t="s">
        <v>0</v>
      </c>
      <c r="L15" s="2" t="s">
        <v>22</v>
      </c>
    </row>
    <row r="16" spans="1:13" ht="15.75" thickBot="1" x14ac:dyDescent="0.3">
      <c r="A16" s="111" t="s">
        <v>73</v>
      </c>
      <c r="B16" s="30"/>
      <c r="C16" s="156"/>
      <c r="D16" s="157"/>
      <c r="E16" s="136">
        <f>SUM(E13:E15)</f>
        <v>4.1000000000000005</v>
      </c>
      <c r="F16" s="137">
        <f>SUM(F13:F15)</f>
        <v>3.2</v>
      </c>
      <c r="G16" s="137">
        <f>SUM(G13:G15)</f>
        <v>-0.90000000000000036</v>
      </c>
      <c r="H16" s="138"/>
      <c r="I16" s="127">
        <f>SUM(I13:I15)</f>
        <v>8817.5351691537871</v>
      </c>
      <c r="J16" s="128">
        <f>SUM(J13:J15)</f>
        <v>6881.9786686078332</v>
      </c>
      <c r="K16" s="139">
        <f>SUM(K13:K15)</f>
        <v>-1935.5565005459539</v>
      </c>
    </row>
    <row r="17" spans="1:12" s="15" customFormat="1" ht="15" customHeight="1" thickBot="1" x14ac:dyDescent="0.25">
      <c r="A17" s="24" t="s">
        <v>0</v>
      </c>
      <c r="B17" s="29" t="s">
        <v>0</v>
      </c>
      <c r="C17" s="150"/>
      <c r="D17" s="151"/>
      <c r="E17" s="24" t="s">
        <v>0</v>
      </c>
      <c r="F17" s="94" t="s">
        <v>0</v>
      </c>
      <c r="G17" s="94" t="s">
        <v>0</v>
      </c>
      <c r="H17" s="94" t="s">
        <v>0</v>
      </c>
      <c r="I17" s="129" t="s">
        <v>0</v>
      </c>
      <c r="J17" s="129" t="s">
        <v>0</v>
      </c>
      <c r="K17" s="140" t="s">
        <v>0</v>
      </c>
    </row>
    <row r="18" spans="1:12" ht="28.5" x14ac:dyDescent="0.2">
      <c r="A18" s="112" t="s">
        <v>79</v>
      </c>
      <c r="B18" s="57" t="s">
        <v>24</v>
      </c>
      <c r="C18" s="152"/>
      <c r="D18" s="153"/>
      <c r="E18" s="102" t="s">
        <v>16</v>
      </c>
      <c r="F18" s="103" t="s">
        <v>17</v>
      </c>
      <c r="G18" s="104" t="s">
        <v>18</v>
      </c>
      <c r="H18" s="105"/>
      <c r="I18" s="106" t="s">
        <v>19</v>
      </c>
      <c r="J18" s="103" t="s">
        <v>20</v>
      </c>
      <c r="K18" s="141" t="s">
        <v>21</v>
      </c>
    </row>
    <row r="19" spans="1:12" s="15" customFormat="1" ht="14.25" x14ac:dyDescent="0.2">
      <c r="A19" s="113" t="s">
        <v>72</v>
      </c>
      <c r="B19" s="58">
        <f>B6</f>
        <v>2645.1544104834147</v>
      </c>
      <c r="C19" s="154"/>
      <c r="D19" s="155"/>
      <c r="E19" s="131">
        <f>'Assumptions input'!C16</f>
        <v>1.7000000000000002</v>
      </c>
      <c r="F19" s="117">
        <f>'Assumptions input'!E16</f>
        <v>0.85000000000000009</v>
      </c>
      <c r="G19" s="118">
        <f>F19-E19</f>
        <v>-0.85000000000000009</v>
      </c>
      <c r="H19" s="119"/>
      <c r="I19" s="120">
        <f>B19*E19</f>
        <v>4496.7624978218055</v>
      </c>
      <c r="J19" s="121">
        <f>B19*F19</f>
        <v>2248.3812489109027</v>
      </c>
      <c r="K19" s="122">
        <f>J19-I19</f>
        <v>-2248.3812489109027</v>
      </c>
      <c r="L19" s="164"/>
    </row>
    <row r="20" spans="1:12" ht="14.25" x14ac:dyDescent="0.2">
      <c r="A20" s="114" t="s">
        <v>71</v>
      </c>
      <c r="B20" s="58">
        <f>B8</f>
        <v>1359.53</v>
      </c>
      <c r="C20" s="154"/>
      <c r="D20" s="155"/>
      <c r="E20" s="131">
        <f>'Assumptions input'!C23</f>
        <v>0</v>
      </c>
      <c r="F20" s="117">
        <f>'Assumptions input'!E23</f>
        <v>0.70000000000000007</v>
      </c>
      <c r="G20" s="118">
        <f>F20-E20</f>
        <v>0.70000000000000007</v>
      </c>
      <c r="H20" s="119"/>
      <c r="I20" s="120">
        <f>B20*E20</f>
        <v>0</v>
      </c>
      <c r="J20" s="121">
        <f>B20*F20</f>
        <v>951.67100000000005</v>
      </c>
      <c r="K20" s="122">
        <f>J20-I20</f>
        <v>951.67100000000005</v>
      </c>
      <c r="L20" s="163"/>
    </row>
    <row r="21" spans="1:12" ht="14.25" x14ac:dyDescent="0.2">
      <c r="A21" s="114"/>
      <c r="B21" s="245"/>
      <c r="C21" s="154"/>
      <c r="D21" s="155"/>
      <c r="E21" s="131"/>
      <c r="F21" s="117"/>
      <c r="G21" s="118"/>
      <c r="H21" s="119"/>
      <c r="I21" s="133" t="s">
        <v>0</v>
      </c>
      <c r="J21" s="134" t="s">
        <v>0</v>
      </c>
      <c r="K21" s="142" t="s">
        <v>0</v>
      </c>
      <c r="L21" s="163" t="s">
        <v>22</v>
      </c>
    </row>
    <row r="22" spans="1:12" ht="15.75" thickBot="1" x14ac:dyDescent="0.3">
      <c r="A22" s="111" t="s">
        <v>73</v>
      </c>
      <c r="B22" s="30"/>
      <c r="C22" s="30"/>
      <c r="D22" s="157"/>
      <c r="E22" s="136">
        <f>SUM(E19:E21)</f>
        <v>1.7000000000000002</v>
      </c>
      <c r="F22" s="137">
        <f>SUM(F19:F21)</f>
        <v>1.5500000000000003</v>
      </c>
      <c r="G22" s="137">
        <f>SUM(G19:G21)</f>
        <v>-0.15000000000000002</v>
      </c>
      <c r="H22" s="138"/>
      <c r="I22" s="127">
        <f>SUM(I19:I21)</f>
        <v>4496.7624978218055</v>
      </c>
      <c r="J22" s="128">
        <f>SUM(J19:J21)</f>
        <v>3200.0522489109026</v>
      </c>
      <c r="K22" s="127">
        <f>SUM(K19:K21)</f>
        <v>-1296.7102489109027</v>
      </c>
      <c r="L22" s="163"/>
    </row>
    <row r="23" spans="1:12" s="15" customFormat="1" ht="15" customHeight="1" x14ac:dyDescent="0.2">
      <c r="A23" s="24" t="s">
        <v>0</v>
      </c>
      <c r="B23" s="29" t="s">
        <v>0</v>
      </c>
      <c r="C23" s="29"/>
      <c r="D23" s="29"/>
      <c r="E23" s="24" t="s">
        <v>0</v>
      </c>
      <c r="F23" s="94" t="s">
        <v>0</v>
      </c>
      <c r="G23" s="94" t="s">
        <v>0</v>
      </c>
      <c r="H23" s="94" t="s">
        <v>0</v>
      </c>
      <c r="I23" s="129" t="s">
        <v>0</v>
      </c>
      <c r="J23" s="129" t="s">
        <v>0</v>
      </c>
    </row>
    <row r="24" spans="1:12" thickBot="1" x14ac:dyDescent="0.25">
      <c r="A24" s="24" t="s">
        <v>0</v>
      </c>
      <c r="B24" s="29" t="s">
        <v>0</v>
      </c>
      <c r="C24" s="29"/>
      <c r="D24" s="29"/>
      <c r="E24" s="24" t="s">
        <v>0</v>
      </c>
      <c r="F24" s="94" t="s">
        <v>0</v>
      </c>
      <c r="G24" s="94" t="s">
        <v>0</v>
      </c>
      <c r="H24" s="94" t="s">
        <v>0</v>
      </c>
      <c r="I24" s="129" t="s">
        <v>0</v>
      </c>
      <c r="J24" s="129" t="s">
        <v>0</v>
      </c>
      <c r="K24" s="129" t="s">
        <v>0</v>
      </c>
    </row>
    <row r="25" spans="1:12" ht="15.75" thickBot="1" x14ac:dyDescent="0.25">
      <c r="A25" s="115" t="s">
        <v>23</v>
      </c>
      <c r="B25" s="31" t="s">
        <v>0</v>
      </c>
      <c r="C25" s="31"/>
      <c r="D25" s="31"/>
      <c r="E25" s="143" t="s">
        <v>0</v>
      </c>
      <c r="F25" s="144" t="s">
        <v>0</v>
      </c>
      <c r="G25" s="144" t="s">
        <v>0</v>
      </c>
      <c r="H25" s="145"/>
      <c r="I25" s="146">
        <f>I10+I16+I22</f>
        <v>277829.73871531704</v>
      </c>
      <c r="J25" s="146">
        <f t="shared" ref="J25:K25" si="0">J10+J16+J22</f>
        <v>219781.54003122987</v>
      </c>
      <c r="K25" s="147">
        <f t="shared" si="0"/>
        <v>-58048.198684087161</v>
      </c>
    </row>
    <row r="26" spans="1:12" s="15" customFormat="1" ht="30" customHeight="1" x14ac:dyDescent="0.2">
      <c r="A26" s="24" t="s">
        <v>0</v>
      </c>
      <c r="B26" s="29" t="s">
        <v>0</v>
      </c>
      <c r="C26" s="29"/>
      <c r="D26" s="29"/>
      <c r="E26" s="24" t="s">
        <v>0</v>
      </c>
      <c r="F26" s="94" t="s">
        <v>0</v>
      </c>
      <c r="G26" s="94" t="s">
        <v>0</v>
      </c>
      <c r="H26" s="94" t="s">
        <v>0</v>
      </c>
      <c r="I26" s="129" t="s">
        <v>0</v>
      </c>
      <c r="J26" s="129" t="s">
        <v>0</v>
      </c>
      <c r="K26" s="129" t="s">
        <v>0</v>
      </c>
    </row>
    <row r="27" spans="1:12" ht="30" customHeight="1" x14ac:dyDescent="0.2">
      <c r="A27" s="24" t="s">
        <v>0</v>
      </c>
      <c r="B27" s="29" t="s">
        <v>0</v>
      </c>
      <c r="C27" s="29"/>
      <c r="D27" s="29"/>
      <c r="E27" s="24" t="s">
        <v>0</v>
      </c>
      <c r="F27" s="94" t="s">
        <v>0</v>
      </c>
      <c r="G27" s="94" t="s">
        <v>0</v>
      </c>
      <c r="H27" s="94" t="s">
        <v>0</v>
      </c>
      <c r="I27" s="129" t="s">
        <v>0</v>
      </c>
      <c r="J27" s="129" t="s">
        <v>0</v>
      </c>
      <c r="K27" s="129" t="s">
        <v>0</v>
      </c>
    </row>
    <row r="28" spans="1:12" ht="16.5" customHeight="1" x14ac:dyDescent="0.2">
      <c r="A28" s="158"/>
    </row>
    <row r="29" spans="1:12" x14ac:dyDescent="0.2">
      <c r="A29" s="158"/>
    </row>
    <row r="30" spans="1:12" x14ac:dyDescent="0.2">
      <c r="A30" s="158"/>
    </row>
    <row r="31" spans="1:12" x14ac:dyDescent="0.2">
      <c r="A31" s="158"/>
    </row>
    <row r="32" spans="1:12" x14ac:dyDescent="0.2">
      <c r="A32" s="158"/>
    </row>
    <row r="33" spans="1:8" x14ac:dyDescent="0.2">
      <c r="A33" s="158"/>
    </row>
    <row r="34" spans="1:8" x14ac:dyDescent="0.2">
      <c r="A34" s="158"/>
    </row>
    <row r="35" spans="1:8" x14ac:dyDescent="0.2">
      <c r="A35" s="158"/>
    </row>
    <row r="36" spans="1:8" x14ac:dyDescent="0.2">
      <c r="A36" s="158"/>
    </row>
    <row r="37" spans="1:8" x14ac:dyDescent="0.2">
      <c r="A37" s="158"/>
    </row>
    <row r="38" spans="1:8" x14ac:dyDescent="0.2">
      <c r="A38" s="158"/>
    </row>
    <row r="39" spans="1:8" x14ac:dyDescent="0.2">
      <c r="A39" s="158"/>
    </row>
    <row r="40" spans="1:8" s="33" customFormat="1" x14ac:dyDescent="0.2">
      <c r="A40" s="158"/>
      <c r="B40" s="32"/>
      <c r="C40" s="32"/>
      <c r="D40" s="32"/>
      <c r="E40" s="2"/>
      <c r="F40" s="162"/>
      <c r="G40" s="162"/>
      <c r="H40" s="162"/>
    </row>
    <row r="41" spans="1:8" s="33" customFormat="1" x14ac:dyDescent="0.2">
      <c r="A41" s="158"/>
      <c r="B41" s="32"/>
      <c r="C41" s="32"/>
      <c r="D41" s="32"/>
      <c r="E41" s="2"/>
      <c r="F41" s="162"/>
      <c r="G41" s="162"/>
      <c r="H41" s="162"/>
    </row>
    <row r="42" spans="1:8" s="33" customFormat="1" x14ac:dyDescent="0.2">
      <c r="A42" s="158"/>
      <c r="B42" s="32"/>
      <c r="C42" s="32"/>
      <c r="D42" s="32"/>
      <c r="E42" s="2"/>
      <c r="F42" s="162"/>
      <c r="G42" s="162"/>
      <c r="H42" s="162"/>
    </row>
    <row r="43" spans="1:8" s="33" customFormat="1" x14ac:dyDescent="0.2">
      <c r="A43" s="158"/>
      <c r="B43" s="32"/>
      <c r="C43" s="32"/>
      <c r="D43" s="32"/>
      <c r="E43" s="2"/>
      <c r="F43" s="162"/>
      <c r="G43" s="162"/>
      <c r="H43" s="162"/>
    </row>
    <row r="44" spans="1:8" s="33" customFormat="1" x14ac:dyDescent="0.2">
      <c r="A44" s="158"/>
      <c r="B44" s="32"/>
      <c r="C44" s="32"/>
      <c r="D44" s="32"/>
      <c r="E44" s="2"/>
      <c r="F44" s="162"/>
      <c r="G44" s="162"/>
      <c r="H44" s="162"/>
    </row>
    <row r="45" spans="1:8" s="33" customFormat="1" x14ac:dyDescent="0.2">
      <c r="A45" s="158"/>
      <c r="B45" s="32"/>
      <c r="C45" s="32"/>
      <c r="D45" s="32"/>
      <c r="E45" s="2"/>
      <c r="F45" s="162"/>
      <c r="G45" s="162"/>
      <c r="H45" s="162"/>
    </row>
    <row r="46" spans="1:8" s="33" customFormat="1" x14ac:dyDescent="0.2">
      <c r="A46" s="158"/>
      <c r="B46" s="32"/>
      <c r="C46" s="32"/>
      <c r="D46" s="32"/>
      <c r="E46" s="2"/>
      <c r="F46" s="162"/>
      <c r="G46" s="162"/>
      <c r="H46" s="162"/>
    </row>
    <row r="47" spans="1:8" s="33" customFormat="1" x14ac:dyDescent="0.2">
      <c r="A47" s="158"/>
      <c r="B47" s="32"/>
      <c r="C47" s="32"/>
      <c r="D47" s="32"/>
      <c r="E47" s="2"/>
      <c r="F47" s="162"/>
      <c r="G47" s="162"/>
      <c r="H47" s="162"/>
    </row>
    <row r="48" spans="1:8" s="33" customFormat="1" x14ac:dyDescent="0.2">
      <c r="A48" s="158"/>
      <c r="B48" s="32"/>
      <c r="C48" s="32"/>
      <c r="D48" s="32"/>
      <c r="E48" s="2"/>
      <c r="F48" s="162"/>
      <c r="G48" s="162"/>
      <c r="H48" s="162"/>
    </row>
    <row r="49" spans="1:8" s="33" customFormat="1" x14ac:dyDescent="0.2">
      <c r="A49" s="158"/>
      <c r="B49" s="32"/>
      <c r="C49" s="32"/>
      <c r="D49" s="32"/>
      <c r="E49" s="2"/>
      <c r="F49" s="162"/>
      <c r="G49" s="162"/>
      <c r="H49" s="162"/>
    </row>
    <row r="50" spans="1:8" s="33" customFormat="1" x14ac:dyDescent="0.2">
      <c r="A50" s="158"/>
      <c r="B50" s="32"/>
      <c r="C50" s="32"/>
      <c r="D50" s="32"/>
      <c r="E50" s="2"/>
      <c r="F50" s="162"/>
      <c r="G50" s="162"/>
      <c r="H50" s="162"/>
    </row>
    <row r="51" spans="1:8" s="33" customFormat="1" x14ac:dyDescent="0.2">
      <c r="A51" s="158"/>
      <c r="B51" s="32"/>
      <c r="C51" s="32"/>
      <c r="D51" s="32"/>
      <c r="E51" s="2"/>
      <c r="F51" s="162"/>
      <c r="G51" s="162"/>
      <c r="H51" s="162"/>
    </row>
    <row r="52" spans="1:8" s="33" customFormat="1" x14ac:dyDescent="0.2">
      <c r="A52" s="158"/>
      <c r="B52" s="32"/>
      <c r="C52" s="32"/>
      <c r="D52" s="32"/>
      <c r="E52" s="2"/>
      <c r="F52" s="162"/>
      <c r="G52" s="162"/>
      <c r="H52" s="162"/>
    </row>
    <row r="53" spans="1:8" s="33" customFormat="1" x14ac:dyDescent="0.2">
      <c r="A53" s="158"/>
      <c r="B53" s="32"/>
      <c r="C53" s="32"/>
      <c r="D53" s="32"/>
      <c r="E53" s="2"/>
      <c r="F53" s="162"/>
      <c r="G53" s="162"/>
      <c r="H53" s="162"/>
    </row>
    <row r="54" spans="1:8" s="33" customFormat="1" x14ac:dyDescent="0.2">
      <c r="A54" s="158"/>
      <c r="B54" s="32"/>
      <c r="C54" s="32"/>
      <c r="D54" s="32"/>
      <c r="E54" s="2"/>
      <c r="F54" s="162"/>
      <c r="G54" s="162"/>
      <c r="H54" s="162"/>
    </row>
    <row r="55" spans="1:8" s="33" customFormat="1" x14ac:dyDescent="0.2">
      <c r="A55" s="158"/>
      <c r="B55" s="32"/>
      <c r="C55" s="32"/>
      <c r="D55" s="32"/>
      <c r="E55" s="2"/>
      <c r="F55" s="162"/>
      <c r="G55" s="162"/>
      <c r="H55" s="162"/>
    </row>
    <row r="56" spans="1:8" s="33" customFormat="1" x14ac:dyDescent="0.2">
      <c r="A56" s="158"/>
      <c r="B56" s="32"/>
      <c r="C56" s="32"/>
      <c r="D56" s="32"/>
      <c r="E56" s="2"/>
      <c r="F56" s="162"/>
      <c r="G56" s="162"/>
      <c r="H56" s="162"/>
    </row>
    <row r="57" spans="1:8" s="33" customFormat="1" x14ac:dyDescent="0.2">
      <c r="A57" s="158"/>
      <c r="B57" s="32"/>
      <c r="C57" s="32"/>
      <c r="D57" s="32"/>
      <c r="E57" s="2"/>
      <c r="F57" s="162"/>
      <c r="G57" s="162"/>
      <c r="H57" s="162"/>
    </row>
    <row r="58" spans="1:8" s="33" customFormat="1" x14ac:dyDescent="0.2">
      <c r="A58" s="158"/>
      <c r="B58" s="32"/>
      <c r="C58" s="32"/>
      <c r="D58" s="32"/>
      <c r="E58" s="2"/>
      <c r="F58" s="162"/>
      <c r="G58" s="162"/>
      <c r="H58" s="162"/>
    </row>
    <row r="59" spans="1:8" s="33" customFormat="1" x14ac:dyDescent="0.2">
      <c r="A59" s="158"/>
      <c r="B59" s="32"/>
      <c r="C59" s="32"/>
      <c r="D59" s="32"/>
      <c r="E59" s="2"/>
      <c r="F59" s="162"/>
      <c r="G59" s="162"/>
      <c r="H59" s="162"/>
    </row>
    <row r="60" spans="1:8" s="33" customFormat="1" x14ac:dyDescent="0.2">
      <c r="A60" s="158"/>
      <c r="B60" s="32"/>
      <c r="C60" s="32"/>
      <c r="D60" s="32"/>
      <c r="E60" s="2"/>
      <c r="F60" s="162"/>
      <c r="G60" s="162"/>
      <c r="H60" s="162"/>
    </row>
    <row r="61" spans="1:8" s="33" customFormat="1" x14ac:dyDescent="0.2">
      <c r="A61" s="158"/>
      <c r="B61" s="32"/>
      <c r="C61" s="32"/>
      <c r="D61" s="32"/>
      <c r="E61" s="2"/>
      <c r="F61" s="162"/>
      <c r="G61" s="162"/>
      <c r="H61" s="162"/>
    </row>
    <row r="62" spans="1:8" s="33" customFormat="1" x14ac:dyDescent="0.2">
      <c r="A62" s="158"/>
      <c r="B62" s="32"/>
      <c r="C62" s="32"/>
      <c r="D62" s="32"/>
      <c r="E62" s="2"/>
      <c r="F62" s="162"/>
      <c r="G62" s="162"/>
      <c r="H62" s="162"/>
    </row>
    <row r="63" spans="1:8" s="33" customFormat="1" x14ac:dyDescent="0.2">
      <c r="A63" s="158"/>
      <c r="B63" s="32"/>
      <c r="C63" s="32"/>
      <c r="D63" s="32"/>
      <c r="E63" s="2"/>
      <c r="F63" s="162"/>
      <c r="G63" s="162"/>
      <c r="H63" s="162"/>
    </row>
    <row r="64" spans="1:8" s="33" customFormat="1" x14ac:dyDescent="0.2">
      <c r="A64" s="158"/>
      <c r="B64" s="32"/>
      <c r="C64" s="32"/>
      <c r="D64" s="32"/>
      <c r="E64" s="2"/>
      <c r="F64" s="162"/>
      <c r="G64" s="162"/>
      <c r="H64" s="162"/>
    </row>
    <row r="65" spans="1:8" s="33" customFormat="1" x14ac:dyDescent="0.2">
      <c r="A65" s="158"/>
      <c r="B65" s="32"/>
      <c r="C65" s="32"/>
      <c r="D65" s="32"/>
      <c r="E65" s="2"/>
      <c r="F65" s="162"/>
      <c r="G65" s="162"/>
      <c r="H65" s="162"/>
    </row>
    <row r="66" spans="1:8" s="33" customFormat="1" x14ac:dyDescent="0.2">
      <c r="A66" s="158"/>
      <c r="B66" s="32"/>
      <c r="C66" s="32"/>
      <c r="D66" s="32"/>
      <c r="E66" s="2"/>
      <c r="F66" s="162"/>
      <c r="G66" s="162"/>
      <c r="H66" s="162"/>
    </row>
    <row r="67" spans="1:8" s="33" customFormat="1" x14ac:dyDescent="0.2">
      <c r="A67" s="158"/>
      <c r="B67" s="32"/>
      <c r="C67" s="32"/>
      <c r="D67" s="32"/>
      <c r="E67" s="2"/>
      <c r="F67" s="162"/>
      <c r="G67" s="162"/>
      <c r="H67" s="162"/>
    </row>
    <row r="68" spans="1:8" s="33" customFormat="1" x14ac:dyDescent="0.2">
      <c r="A68" s="158"/>
      <c r="B68" s="32"/>
      <c r="C68" s="32"/>
      <c r="D68" s="32"/>
      <c r="E68" s="2"/>
      <c r="F68" s="162"/>
      <c r="G68" s="162"/>
      <c r="H68" s="162"/>
    </row>
    <row r="69" spans="1:8" s="33" customFormat="1" x14ac:dyDescent="0.2">
      <c r="A69" s="158"/>
      <c r="B69" s="32"/>
      <c r="C69" s="32"/>
      <c r="D69" s="32"/>
      <c r="E69" s="2"/>
      <c r="F69" s="162"/>
      <c r="G69" s="162"/>
      <c r="H69" s="162"/>
    </row>
    <row r="70" spans="1:8" s="33" customFormat="1" x14ac:dyDescent="0.2">
      <c r="A70" s="158"/>
      <c r="B70" s="32"/>
      <c r="C70" s="32"/>
      <c r="D70" s="32"/>
      <c r="E70" s="2"/>
      <c r="F70" s="162"/>
      <c r="G70" s="162"/>
      <c r="H70" s="162"/>
    </row>
    <row r="71" spans="1:8" s="33" customFormat="1" x14ac:dyDescent="0.2">
      <c r="A71" s="158"/>
      <c r="B71" s="32"/>
      <c r="C71" s="32"/>
      <c r="D71" s="32"/>
      <c r="E71" s="2"/>
      <c r="F71" s="162"/>
      <c r="G71" s="162"/>
      <c r="H71" s="162"/>
    </row>
    <row r="72" spans="1:8" s="33" customFormat="1" x14ac:dyDescent="0.2">
      <c r="A72" s="158"/>
      <c r="B72" s="32"/>
      <c r="C72" s="32"/>
      <c r="D72" s="32"/>
      <c r="E72" s="2"/>
      <c r="F72" s="162"/>
      <c r="G72" s="162"/>
      <c r="H72" s="162"/>
    </row>
    <row r="73" spans="1:8" s="33" customFormat="1" x14ac:dyDescent="0.2">
      <c r="A73" s="158"/>
      <c r="B73" s="32"/>
      <c r="C73" s="32"/>
      <c r="D73" s="32"/>
      <c r="E73" s="2"/>
      <c r="F73" s="162"/>
      <c r="G73" s="162"/>
      <c r="H73" s="162"/>
    </row>
    <row r="74" spans="1:8" s="33" customFormat="1" x14ac:dyDescent="0.2">
      <c r="A74" s="158"/>
      <c r="B74" s="32"/>
      <c r="C74" s="32"/>
      <c r="D74" s="32"/>
      <c r="E74" s="2"/>
      <c r="F74" s="162"/>
      <c r="G74" s="162"/>
      <c r="H74" s="162"/>
    </row>
    <row r="75" spans="1:8" s="33" customFormat="1" x14ac:dyDescent="0.2">
      <c r="A75" s="158"/>
      <c r="B75" s="32"/>
      <c r="C75" s="32"/>
      <c r="D75" s="32"/>
      <c r="E75" s="2"/>
      <c r="F75" s="162"/>
      <c r="G75" s="162"/>
      <c r="H75" s="162"/>
    </row>
    <row r="76" spans="1:8" s="33" customFormat="1" x14ac:dyDescent="0.2">
      <c r="A76" s="158"/>
      <c r="B76" s="32"/>
      <c r="C76" s="32"/>
      <c r="D76" s="32"/>
      <c r="E76" s="2"/>
      <c r="F76" s="162"/>
      <c r="G76" s="162"/>
      <c r="H76" s="162"/>
    </row>
    <row r="77" spans="1:8" s="33" customFormat="1" x14ac:dyDescent="0.2">
      <c r="A77" s="158"/>
      <c r="B77" s="32"/>
      <c r="C77" s="32"/>
      <c r="D77" s="32"/>
      <c r="E77" s="2"/>
      <c r="F77" s="162"/>
      <c r="G77" s="162"/>
      <c r="H77" s="162"/>
    </row>
    <row r="78" spans="1:8" s="33" customFormat="1" x14ac:dyDescent="0.2">
      <c r="A78" s="158"/>
      <c r="B78" s="32"/>
      <c r="C78" s="32"/>
      <c r="D78" s="32"/>
      <c r="E78" s="2"/>
      <c r="F78" s="162"/>
      <c r="G78" s="162"/>
      <c r="H78" s="162"/>
    </row>
    <row r="79" spans="1:8" s="33" customFormat="1" x14ac:dyDescent="0.2">
      <c r="A79" s="158"/>
      <c r="B79" s="32"/>
      <c r="C79" s="32"/>
      <c r="D79" s="32"/>
      <c r="E79" s="2"/>
      <c r="F79" s="162"/>
      <c r="G79" s="162"/>
      <c r="H79" s="162"/>
    </row>
    <row r="80" spans="1:8" s="33" customFormat="1" x14ac:dyDescent="0.2">
      <c r="A80" s="158"/>
      <c r="B80" s="32"/>
      <c r="C80" s="32"/>
      <c r="D80" s="32"/>
      <c r="E80" s="2"/>
      <c r="F80" s="162"/>
      <c r="G80" s="162"/>
      <c r="H80" s="162"/>
    </row>
    <row r="81" spans="1:8" s="33" customFormat="1" x14ac:dyDescent="0.2">
      <c r="A81" s="158"/>
      <c r="B81" s="32"/>
      <c r="C81" s="32"/>
      <c r="D81" s="32"/>
      <c r="E81" s="2"/>
      <c r="F81" s="162"/>
      <c r="G81" s="162"/>
      <c r="H81" s="162"/>
    </row>
    <row r="82" spans="1:8" s="33" customFormat="1" x14ac:dyDescent="0.2">
      <c r="A82" s="158"/>
      <c r="B82" s="32"/>
      <c r="C82" s="32"/>
      <c r="D82" s="32"/>
      <c r="E82" s="2"/>
      <c r="F82" s="162"/>
      <c r="G82" s="162"/>
      <c r="H82" s="162"/>
    </row>
    <row r="83" spans="1:8" s="33" customFormat="1" x14ac:dyDescent="0.2">
      <c r="A83" s="158"/>
      <c r="B83" s="32"/>
      <c r="C83" s="32"/>
      <c r="D83" s="32"/>
      <c r="E83" s="2"/>
      <c r="F83" s="162"/>
      <c r="G83" s="162"/>
      <c r="H83" s="162"/>
    </row>
    <row r="84" spans="1:8" s="33" customFormat="1" x14ac:dyDescent="0.2">
      <c r="A84" s="158"/>
      <c r="B84" s="32"/>
      <c r="C84" s="32"/>
      <c r="D84" s="32"/>
      <c r="E84" s="2"/>
      <c r="F84" s="162"/>
      <c r="G84" s="162"/>
      <c r="H84" s="162"/>
    </row>
    <row r="85" spans="1:8" s="33" customFormat="1" x14ac:dyDescent="0.2">
      <c r="A85" s="158"/>
      <c r="B85" s="32"/>
      <c r="C85" s="32"/>
      <c r="D85" s="32"/>
      <c r="E85" s="2"/>
      <c r="F85" s="162"/>
      <c r="G85" s="162"/>
      <c r="H85" s="162"/>
    </row>
    <row r="86" spans="1:8" s="33" customFormat="1" x14ac:dyDescent="0.2">
      <c r="A86" s="158"/>
      <c r="B86" s="32"/>
      <c r="C86" s="32"/>
      <c r="D86" s="32"/>
      <c r="E86" s="2"/>
      <c r="F86" s="162"/>
      <c r="G86" s="162"/>
      <c r="H86" s="162"/>
    </row>
    <row r="87" spans="1:8" s="33" customFormat="1" x14ac:dyDescent="0.2">
      <c r="A87" s="158"/>
      <c r="B87" s="32"/>
      <c r="C87" s="32"/>
      <c r="D87" s="32"/>
      <c r="E87" s="2"/>
      <c r="F87" s="162"/>
      <c r="G87" s="162"/>
      <c r="H87" s="162"/>
    </row>
    <row r="88" spans="1:8" s="33" customFormat="1" x14ac:dyDescent="0.2">
      <c r="A88" s="158"/>
      <c r="B88" s="32"/>
      <c r="C88" s="32"/>
      <c r="D88" s="32"/>
      <c r="E88" s="2"/>
      <c r="F88" s="162"/>
      <c r="G88" s="162"/>
      <c r="H88" s="162"/>
    </row>
    <row r="89" spans="1:8" s="33" customFormat="1" x14ac:dyDescent="0.2">
      <c r="A89" s="158"/>
      <c r="B89" s="32"/>
      <c r="C89" s="32"/>
      <c r="D89" s="32"/>
      <c r="E89" s="2"/>
      <c r="F89" s="162"/>
      <c r="G89" s="162"/>
      <c r="H89" s="162"/>
    </row>
    <row r="90" spans="1:8" s="33" customFormat="1" x14ac:dyDescent="0.2">
      <c r="A90" s="158"/>
      <c r="B90" s="32"/>
      <c r="C90" s="32"/>
      <c r="D90" s="32"/>
      <c r="E90" s="2"/>
      <c r="F90" s="162"/>
      <c r="G90" s="162"/>
      <c r="H90" s="162"/>
    </row>
    <row r="91" spans="1:8" s="33" customFormat="1" x14ac:dyDescent="0.2">
      <c r="A91" s="158"/>
      <c r="B91" s="32"/>
      <c r="C91" s="32"/>
      <c r="D91" s="32"/>
      <c r="E91" s="2"/>
      <c r="F91" s="162"/>
      <c r="G91" s="162"/>
      <c r="H91" s="162"/>
    </row>
    <row r="92" spans="1:8" s="33" customFormat="1" x14ac:dyDescent="0.2">
      <c r="A92" s="158"/>
      <c r="B92" s="32"/>
      <c r="C92" s="32"/>
      <c r="D92" s="32"/>
      <c r="E92" s="2"/>
      <c r="F92" s="162"/>
      <c r="G92" s="162"/>
      <c r="H92" s="162"/>
    </row>
    <row r="93" spans="1:8" s="33" customFormat="1" x14ac:dyDescent="0.2">
      <c r="A93" s="158"/>
      <c r="B93" s="32"/>
      <c r="C93" s="32"/>
      <c r="D93" s="32"/>
      <c r="E93" s="2"/>
      <c r="F93" s="162"/>
      <c r="G93" s="162"/>
      <c r="H93" s="162"/>
    </row>
    <row r="94" spans="1:8" s="33" customFormat="1" x14ac:dyDescent="0.2">
      <c r="A94" s="158"/>
      <c r="B94" s="32"/>
      <c r="C94" s="32"/>
      <c r="D94" s="32"/>
      <c r="E94" s="2"/>
      <c r="F94" s="162"/>
      <c r="G94" s="162"/>
      <c r="H94" s="162"/>
    </row>
    <row r="95" spans="1:8" s="33" customFormat="1" x14ac:dyDescent="0.2">
      <c r="A95" s="158"/>
      <c r="B95" s="32"/>
      <c r="C95" s="32"/>
      <c r="D95" s="32"/>
      <c r="E95" s="2"/>
      <c r="F95" s="162"/>
      <c r="G95" s="162"/>
      <c r="H95" s="162"/>
    </row>
    <row r="96" spans="1:8" s="33" customFormat="1" x14ac:dyDescent="0.2">
      <c r="A96" s="158"/>
      <c r="B96" s="32"/>
      <c r="C96" s="32"/>
      <c r="D96" s="32"/>
      <c r="E96" s="2"/>
      <c r="F96" s="162"/>
      <c r="G96" s="162"/>
      <c r="H96" s="162"/>
    </row>
    <row r="97" spans="1:8" s="33" customFormat="1" x14ac:dyDescent="0.2">
      <c r="A97" s="158"/>
      <c r="B97" s="32"/>
      <c r="C97" s="32"/>
      <c r="D97" s="32"/>
      <c r="E97" s="2"/>
      <c r="F97" s="162"/>
      <c r="G97" s="162"/>
      <c r="H97" s="162"/>
    </row>
    <row r="98" spans="1:8" s="33" customFormat="1" x14ac:dyDescent="0.2">
      <c r="A98" s="158"/>
      <c r="B98" s="32"/>
      <c r="C98" s="32"/>
      <c r="D98" s="32"/>
      <c r="E98" s="2"/>
      <c r="F98" s="162"/>
      <c r="G98" s="162"/>
      <c r="H98" s="162"/>
    </row>
    <row r="99" spans="1:8" s="33" customFormat="1" x14ac:dyDescent="0.2">
      <c r="A99" s="158"/>
      <c r="B99" s="32"/>
      <c r="C99" s="32"/>
      <c r="D99" s="32"/>
      <c r="E99" s="2"/>
      <c r="F99" s="162"/>
      <c r="G99" s="162"/>
      <c r="H99" s="162"/>
    </row>
    <row r="100" spans="1:8" s="33" customFormat="1" x14ac:dyDescent="0.2">
      <c r="A100" s="158"/>
      <c r="B100" s="32"/>
      <c r="C100" s="32"/>
      <c r="D100" s="32"/>
      <c r="E100" s="2"/>
      <c r="F100" s="162"/>
      <c r="G100" s="162"/>
      <c r="H100" s="162"/>
    </row>
    <row r="101" spans="1:8" s="33" customFormat="1" x14ac:dyDescent="0.2">
      <c r="A101" s="158"/>
      <c r="B101" s="32"/>
      <c r="C101" s="32"/>
      <c r="D101" s="32"/>
      <c r="E101" s="2"/>
      <c r="F101" s="162"/>
      <c r="G101" s="162"/>
      <c r="H101" s="162"/>
    </row>
    <row r="102" spans="1:8" s="33" customFormat="1" x14ac:dyDescent="0.2">
      <c r="A102" s="158"/>
      <c r="B102" s="32"/>
      <c r="C102" s="32"/>
      <c r="D102" s="32"/>
      <c r="E102" s="2"/>
      <c r="F102" s="162"/>
      <c r="G102" s="162"/>
      <c r="H102" s="162"/>
    </row>
    <row r="103" spans="1:8" s="33" customFormat="1" x14ac:dyDescent="0.2">
      <c r="A103" s="158"/>
      <c r="B103" s="32"/>
      <c r="C103" s="32"/>
      <c r="D103" s="32"/>
      <c r="E103" s="2"/>
      <c r="F103" s="162"/>
      <c r="G103" s="162"/>
      <c r="H103" s="162"/>
    </row>
    <row r="104" spans="1:8" s="33" customFormat="1" x14ac:dyDescent="0.2">
      <c r="A104" s="158"/>
      <c r="B104" s="32"/>
      <c r="C104" s="32"/>
      <c r="D104" s="32"/>
      <c r="E104" s="2"/>
      <c r="F104" s="162"/>
      <c r="G104" s="162"/>
      <c r="H104" s="162"/>
    </row>
    <row r="105" spans="1:8" s="33" customFormat="1" x14ac:dyDescent="0.2">
      <c r="A105" s="158"/>
      <c r="B105" s="32"/>
      <c r="C105" s="32"/>
      <c r="D105" s="32"/>
      <c r="E105" s="2"/>
      <c r="F105" s="162"/>
      <c r="G105" s="162"/>
      <c r="H105" s="162"/>
    </row>
    <row r="106" spans="1:8" s="33" customFormat="1" x14ac:dyDescent="0.2">
      <c r="A106" s="158"/>
      <c r="B106" s="32"/>
      <c r="C106" s="32"/>
      <c r="D106" s="32"/>
      <c r="E106" s="2"/>
      <c r="F106" s="162"/>
      <c r="G106" s="162"/>
      <c r="H106" s="162"/>
    </row>
    <row r="107" spans="1:8" s="33" customFormat="1" x14ac:dyDescent="0.2">
      <c r="A107" s="158"/>
      <c r="B107" s="32"/>
      <c r="C107" s="32"/>
      <c r="D107" s="32"/>
      <c r="E107" s="2"/>
      <c r="F107" s="162"/>
      <c r="G107" s="162"/>
      <c r="H107" s="162"/>
    </row>
    <row r="108" spans="1:8" s="33" customFormat="1" x14ac:dyDescent="0.2">
      <c r="A108" s="158"/>
      <c r="B108" s="32"/>
      <c r="C108" s="32"/>
      <c r="D108" s="32"/>
      <c r="E108" s="2"/>
      <c r="F108" s="162"/>
      <c r="G108" s="162"/>
      <c r="H108" s="162"/>
    </row>
    <row r="109" spans="1:8" s="33" customFormat="1" x14ac:dyDescent="0.2">
      <c r="A109" s="158"/>
      <c r="B109" s="32"/>
      <c r="C109" s="32"/>
      <c r="D109" s="32"/>
      <c r="E109" s="2"/>
      <c r="F109" s="162"/>
      <c r="G109" s="162"/>
      <c r="H109" s="162"/>
    </row>
    <row r="110" spans="1:8" s="33" customFormat="1" x14ac:dyDescent="0.2">
      <c r="A110" s="158"/>
      <c r="B110" s="32"/>
      <c r="C110" s="32"/>
      <c r="D110" s="32"/>
      <c r="E110" s="2"/>
      <c r="F110" s="162"/>
      <c r="G110" s="162"/>
      <c r="H110" s="162"/>
    </row>
    <row r="111" spans="1:8" s="33" customFormat="1" x14ac:dyDescent="0.2">
      <c r="A111" s="158"/>
      <c r="B111" s="32"/>
      <c r="C111" s="32"/>
      <c r="D111" s="32"/>
      <c r="E111" s="2"/>
      <c r="F111" s="162"/>
      <c r="G111" s="162"/>
      <c r="H111" s="162"/>
    </row>
    <row r="112" spans="1:8" s="33" customFormat="1" x14ac:dyDescent="0.2">
      <c r="A112" s="158"/>
      <c r="B112" s="32"/>
      <c r="C112" s="32"/>
      <c r="D112" s="32"/>
      <c r="E112" s="2"/>
      <c r="F112" s="162"/>
      <c r="G112" s="162"/>
      <c r="H112" s="162"/>
    </row>
    <row r="113" spans="1:8" s="33" customFormat="1" x14ac:dyDescent="0.2">
      <c r="A113" s="158"/>
      <c r="B113" s="32"/>
      <c r="C113" s="32"/>
      <c r="D113" s="32"/>
      <c r="E113" s="2"/>
      <c r="F113" s="162"/>
      <c r="G113" s="162"/>
      <c r="H113" s="162"/>
    </row>
    <row r="114" spans="1:8" s="33" customFormat="1" x14ac:dyDescent="0.2">
      <c r="A114" s="158"/>
      <c r="B114" s="32"/>
      <c r="C114" s="32"/>
      <c r="D114" s="32"/>
      <c r="E114" s="2"/>
      <c r="F114" s="162"/>
      <c r="G114" s="162"/>
      <c r="H114" s="162"/>
    </row>
    <row r="115" spans="1:8" s="33" customFormat="1" x14ac:dyDescent="0.2">
      <c r="A115" s="158"/>
      <c r="B115" s="32"/>
      <c r="C115" s="32"/>
      <c r="D115" s="32"/>
      <c r="E115" s="2"/>
      <c r="F115" s="162"/>
      <c r="G115" s="162"/>
      <c r="H115" s="162"/>
    </row>
    <row r="116" spans="1:8" s="33" customFormat="1" x14ac:dyDescent="0.2">
      <c r="A116" s="158"/>
      <c r="B116" s="32"/>
      <c r="C116" s="32"/>
      <c r="D116" s="32"/>
      <c r="E116" s="2"/>
      <c r="F116" s="162"/>
      <c r="G116" s="162"/>
      <c r="H116" s="162"/>
    </row>
    <row r="117" spans="1:8" s="33" customFormat="1" x14ac:dyDescent="0.2">
      <c r="A117" s="158"/>
      <c r="B117" s="32"/>
      <c r="C117" s="32"/>
      <c r="D117" s="32"/>
      <c r="E117" s="2"/>
      <c r="F117" s="162"/>
      <c r="G117" s="162"/>
      <c r="H117" s="162"/>
    </row>
    <row r="118" spans="1:8" s="33" customFormat="1" x14ac:dyDescent="0.2">
      <c r="A118" s="158"/>
      <c r="B118" s="32"/>
      <c r="C118" s="32"/>
      <c r="D118" s="32"/>
      <c r="E118" s="2"/>
      <c r="F118" s="162"/>
      <c r="G118" s="162"/>
      <c r="H118" s="162"/>
    </row>
    <row r="119" spans="1:8" s="33" customFormat="1" x14ac:dyDescent="0.2">
      <c r="A119" s="158"/>
      <c r="B119" s="32"/>
      <c r="C119" s="32"/>
      <c r="D119" s="32"/>
      <c r="E119" s="2"/>
      <c r="F119" s="162"/>
      <c r="G119" s="162"/>
      <c r="H119" s="162"/>
    </row>
    <row r="120" spans="1:8" s="33" customFormat="1" x14ac:dyDescent="0.2">
      <c r="A120" s="158"/>
      <c r="B120" s="32"/>
      <c r="C120" s="32"/>
      <c r="D120" s="32"/>
      <c r="E120" s="2"/>
      <c r="F120" s="162"/>
      <c r="G120" s="162"/>
      <c r="H120" s="162"/>
    </row>
    <row r="121" spans="1:8" s="33" customFormat="1" x14ac:dyDescent="0.2">
      <c r="A121" s="158"/>
      <c r="B121" s="32"/>
      <c r="C121" s="32"/>
      <c r="D121" s="32"/>
      <c r="E121" s="2"/>
      <c r="F121" s="162"/>
      <c r="G121" s="162"/>
      <c r="H121" s="162"/>
    </row>
    <row r="122" spans="1:8" s="33" customFormat="1" x14ac:dyDescent="0.2">
      <c r="A122" s="158"/>
      <c r="B122" s="32"/>
      <c r="C122" s="32"/>
      <c r="D122" s="32"/>
      <c r="E122" s="2"/>
      <c r="F122" s="162"/>
      <c r="G122" s="162"/>
      <c r="H122" s="162"/>
    </row>
    <row r="123" spans="1:8" s="33" customFormat="1" x14ac:dyDescent="0.2">
      <c r="A123" s="158"/>
      <c r="B123" s="32"/>
      <c r="C123" s="32"/>
      <c r="D123" s="32"/>
      <c r="E123" s="2"/>
      <c r="F123" s="162"/>
      <c r="G123" s="162"/>
      <c r="H123" s="162"/>
    </row>
    <row r="124" spans="1:8" s="33" customFormat="1" x14ac:dyDescent="0.2">
      <c r="A124" s="158"/>
      <c r="B124" s="32"/>
      <c r="C124" s="32"/>
      <c r="D124" s="32"/>
      <c r="E124" s="2"/>
      <c r="F124" s="162"/>
      <c r="G124" s="162"/>
      <c r="H124" s="162"/>
    </row>
    <row r="125" spans="1:8" s="33" customFormat="1" x14ac:dyDescent="0.2">
      <c r="A125" s="158"/>
      <c r="B125" s="32"/>
      <c r="C125" s="32"/>
      <c r="D125" s="32"/>
      <c r="E125" s="2"/>
      <c r="F125" s="162"/>
      <c r="G125" s="162"/>
      <c r="H125" s="162"/>
    </row>
    <row r="126" spans="1:8" s="33" customFormat="1" x14ac:dyDescent="0.2">
      <c r="A126" s="158"/>
      <c r="B126" s="32"/>
      <c r="C126" s="32"/>
      <c r="D126" s="32"/>
      <c r="E126" s="2"/>
      <c r="F126" s="162"/>
      <c r="G126" s="162"/>
      <c r="H126" s="162"/>
    </row>
    <row r="127" spans="1:8" s="33" customFormat="1" x14ac:dyDescent="0.2">
      <c r="A127" s="158"/>
      <c r="B127" s="32"/>
      <c r="C127" s="32"/>
      <c r="D127" s="32"/>
      <c r="E127" s="2"/>
      <c r="F127" s="162"/>
      <c r="G127" s="162"/>
      <c r="H127" s="162"/>
    </row>
    <row r="128" spans="1:8" s="33" customFormat="1" x14ac:dyDescent="0.2">
      <c r="A128" s="158"/>
      <c r="B128" s="32"/>
      <c r="C128" s="32"/>
      <c r="D128" s="32"/>
      <c r="E128" s="2"/>
      <c r="F128" s="162"/>
      <c r="G128" s="162"/>
      <c r="H128" s="162"/>
    </row>
    <row r="129" spans="1:8" s="33" customFormat="1" x14ac:dyDescent="0.2">
      <c r="A129" s="158"/>
      <c r="B129" s="32"/>
      <c r="C129" s="32"/>
      <c r="D129" s="32"/>
      <c r="E129" s="2"/>
      <c r="F129" s="162"/>
      <c r="G129" s="162"/>
      <c r="H129" s="162"/>
    </row>
    <row r="130" spans="1:8" s="33" customFormat="1" x14ac:dyDescent="0.2">
      <c r="A130" s="158"/>
      <c r="B130" s="32"/>
      <c r="C130" s="32"/>
      <c r="D130" s="32"/>
      <c r="E130" s="2"/>
      <c r="F130" s="162"/>
      <c r="G130" s="162"/>
      <c r="H130" s="162"/>
    </row>
    <row r="131" spans="1:8" s="33" customFormat="1" x14ac:dyDescent="0.2">
      <c r="A131" s="158"/>
      <c r="B131" s="32"/>
      <c r="C131" s="32"/>
      <c r="D131" s="32"/>
      <c r="E131" s="2"/>
      <c r="F131" s="162"/>
      <c r="G131" s="162"/>
      <c r="H131" s="162"/>
    </row>
    <row r="132" spans="1:8" s="33" customFormat="1" x14ac:dyDescent="0.2">
      <c r="A132" s="158"/>
      <c r="B132" s="32"/>
      <c r="C132" s="32"/>
      <c r="D132" s="32"/>
      <c r="E132" s="2"/>
      <c r="F132" s="162"/>
      <c r="G132" s="162"/>
      <c r="H132" s="162"/>
    </row>
    <row r="133" spans="1:8" s="33" customFormat="1" x14ac:dyDescent="0.2">
      <c r="A133" s="158"/>
      <c r="B133" s="32"/>
      <c r="C133" s="32"/>
      <c r="D133" s="32"/>
      <c r="E133" s="2"/>
      <c r="F133" s="162"/>
      <c r="G133" s="162"/>
      <c r="H133" s="162"/>
    </row>
    <row r="134" spans="1:8" s="33" customFormat="1" x14ac:dyDescent="0.2">
      <c r="A134" s="158"/>
      <c r="B134" s="32"/>
      <c r="C134" s="32"/>
      <c r="D134" s="32"/>
      <c r="E134" s="2"/>
      <c r="F134" s="162"/>
      <c r="G134" s="162"/>
      <c r="H134" s="162"/>
    </row>
    <row r="135" spans="1:8" s="33" customFormat="1" x14ac:dyDescent="0.2">
      <c r="A135" s="158"/>
      <c r="B135" s="32"/>
      <c r="C135" s="32"/>
      <c r="D135" s="32"/>
      <c r="E135" s="2"/>
      <c r="F135" s="162"/>
      <c r="G135" s="162"/>
      <c r="H135" s="162"/>
    </row>
    <row r="136" spans="1:8" s="33" customFormat="1" x14ac:dyDescent="0.2">
      <c r="A136" s="158"/>
      <c r="B136" s="32"/>
      <c r="C136" s="32"/>
      <c r="D136" s="32"/>
      <c r="E136" s="2"/>
      <c r="F136" s="162"/>
      <c r="G136" s="162"/>
      <c r="H136" s="162"/>
    </row>
    <row r="137" spans="1:8" s="33" customFormat="1" x14ac:dyDescent="0.2">
      <c r="A137" s="158"/>
      <c r="B137" s="32"/>
      <c r="C137" s="32"/>
      <c r="D137" s="32"/>
      <c r="E137" s="2"/>
      <c r="F137" s="162"/>
      <c r="G137" s="162"/>
      <c r="H137" s="162"/>
    </row>
    <row r="138" spans="1:8" s="33" customFormat="1" x14ac:dyDescent="0.2">
      <c r="A138" s="158"/>
      <c r="B138" s="32"/>
      <c r="C138" s="32"/>
      <c r="D138" s="32"/>
      <c r="E138" s="2"/>
      <c r="F138" s="162"/>
      <c r="G138" s="162"/>
      <c r="H138" s="162"/>
    </row>
    <row r="139" spans="1:8" s="33" customFormat="1" x14ac:dyDescent="0.2">
      <c r="A139" s="158"/>
      <c r="B139" s="32"/>
      <c r="C139" s="32"/>
      <c r="D139" s="32"/>
      <c r="E139" s="2"/>
      <c r="F139" s="162"/>
      <c r="G139" s="162"/>
      <c r="H139" s="162"/>
    </row>
    <row r="140" spans="1:8" s="33" customFormat="1" x14ac:dyDescent="0.2">
      <c r="A140" s="158"/>
      <c r="B140" s="32"/>
      <c r="C140" s="32"/>
      <c r="D140" s="32"/>
      <c r="E140" s="2"/>
      <c r="F140" s="162"/>
      <c r="G140" s="162"/>
      <c r="H140" s="162"/>
    </row>
    <row r="141" spans="1:8" s="33" customFormat="1" x14ac:dyDescent="0.2">
      <c r="A141" s="158"/>
      <c r="B141" s="32"/>
      <c r="C141" s="32"/>
      <c r="D141" s="32"/>
      <c r="E141" s="2"/>
      <c r="F141" s="162"/>
      <c r="G141" s="162"/>
      <c r="H141" s="162"/>
    </row>
    <row r="142" spans="1:8" s="33" customFormat="1" x14ac:dyDescent="0.2">
      <c r="A142" s="158"/>
      <c r="B142" s="32"/>
      <c r="C142" s="32"/>
      <c r="D142" s="32"/>
      <c r="E142" s="2"/>
      <c r="F142" s="162"/>
      <c r="G142" s="162"/>
      <c r="H142" s="162"/>
    </row>
    <row r="143" spans="1:8" s="33" customFormat="1" x14ac:dyDescent="0.2">
      <c r="A143" s="158"/>
      <c r="B143" s="32"/>
      <c r="C143" s="32"/>
      <c r="D143" s="32"/>
      <c r="E143" s="2"/>
      <c r="F143" s="162"/>
      <c r="G143" s="162"/>
      <c r="H143" s="162"/>
    </row>
    <row r="144" spans="1:8" s="33" customFormat="1" x14ac:dyDescent="0.2">
      <c r="A144" s="158"/>
      <c r="B144" s="32"/>
      <c r="C144" s="32"/>
      <c r="D144" s="32"/>
      <c r="E144" s="2"/>
      <c r="F144" s="162"/>
      <c r="G144" s="162"/>
      <c r="H144" s="162"/>
    </row>
    <row r="145" spans="1:8" s="33" customFormat="1" x14ac:dyDescent="0.2">
      <c r="A145" s="158"/>
      <c r="B145" s="32"/>
      <c r="C145" s="32"/>
      <c r="D145" s="32"/>
      <c r="E145" s="2"/>
      <c r="F145" s="162"/>
      <c r="G145" s="162"/>
      <c r="H145" s="162"/>
    </row>
    <row r="146" spans="1:8" s="33" customFormat="1" x14ac:dyDescent="0.2">
      <c r="A146" s="158"/>
      <c r="B146" s="32"/>
      <c r="C146" s="32"/>
      <c r="D146" s="32"/>
      <c r="E146" s="2"/>
      <c r="F146" s="162"/>
      <c r="G146" s="162"/>
      <c r="H146" s="162"/>
    </row>
    <row r="147" spans="1:8" s="33" customFormat="1" x14ac:dyDescent="0.2">
      <c r="A147" s="158"/>
      <c r="B147" s="32"/>
      <c r="C147" s="32"/>
      <c r="D147" s="32"/>
      <c r="E147" s="2"/>
      <c r="F147" s="162"/>
      <c r="G147" s="162"/>
      <c r="H147" s="162"/>
    </row>
    <row r="148" spans="1:8" s="33" customFormat="1" x14ac:dyDescent="0.2">
      <c r="A148" s="158"/>
      <c r="B148" s="32"/>
      <c r="C148" s="32"/>
      <c r="D148" s="32"/>
      <c r="E148" s="2"/>
      <c r="F148" s="162"/>
      <c r="G148" s="162"/>
      <c r="H148" s="162"/>
    </row>
    <row r="149" spans="1:8" s="33" customFormat="1" x14ac:dyDescent="0.2">
      <c r="A149" s="158"/>
      <c r="B149" s="32"/>
      <c r="C149" s="32"/>
      <c r="D149" s="32"/>
      <c r="E149" s="2"/>
      <c r="F149" s="162"/>
      <c r="G149" s="162"/>
      <c r="H149" s="162"/>
    </row>
    <row r="150" spans="1:8" s="33" customFormat="1" x14ac:dyDescent="0.2">
      <c r="A150" s="158"/>
      <c r="B150" s="32"/>
      <c r="C150" s="32"/>
      <c r="D150" s="32"/>
      <c r="E150" s="2"/>
      <c r="F150" s="162"/>
      <c r="G150" s="162"/>
      <c r="H150" s="162"/>
    </row>
    <row r="151" spans="1:8" s="33" customFormat="1" x14ac:dyDescent="0.2">
      <c r="A151" s="158"/>
      <c r="B151" s="32"/>
      <c r="C151" s="32"/>
      <c r="D151" s="32"/>
      <c r="E151" s="2"/>
      <c r="F151" s="162"/>
      <c r="G151" s="162"/>
      <c r="H151" s="162"/>
    </row>
    <row r="152" spans="1:8" s="33" customFormat="1" x14ac:dyDescent="0.2">
      <c r="A152" s="158"/>
      <c r="B152" s="32"/>
      <c r="C152" s="32"/>
      <c r="D152" s="32"/>
      <c r="E152" s="2"/>
      <c r="F152" s="162"/>
      <c r="G152" s="162"/>
      <c r="H152" s="162"/>
    </row>
    <row r="153" spans="1:8" s="33" customFormat="1" x14ac:dyDescent="0.2">
      <c r="A153" s="158"/>
      <c r="B153" s="32"/>
      <c r="C153" s="32"/>
      <c r="D153" s="32"/>
      <c r="E153" s="2"/>
      <c r="F153" s="162"/>
      <c r="G153" s="162"/>
      <c r="H153" s="162"/>
    </row>
    <row r="154" spans="1:8" s="33" customFormat="1" x14ac:dyDescent="0.2">
      <c r="A154" s="158"/>
      <c r="B154" s="32"/>
      <c r="C154" s="32"/>
      <c r="D154" s="32"/>
      <c r="E154" s="2"/>
      <c r="F154" s="162"/>
      <c r="G154" s="162"/>
      <c r="H154" s="162"/>
    </row>
    <row r="155" spans="1:8" s="33" customFormat="1" x14ac:dyDescent="0.2">
      <c r="A155" s="158"/>
      <c r="B155" s="32"/>
      <c r="C155" s="32"/>
      <c r="D155" s="32"/>
      <c r="E155" s="2"/>
      <c r="F155" s="162"/>
      <c r="G155" s="162"/>
      <c r="H155" s="162"/>
    </row>
    <row r="156" spans="1:8" s="33" customFormat="1" x14ac:dyDescent="0.2">
      <c r="A156" s="158"/>
      <c r="B156" s="32"/>
      <c r="C156" s="32"/>
      <c r="D156" s="32"/>
      <c r="E156" s="2"/>
      <c r="F156" s="162"/>
      <c r="G156" s="162"/>
      <c r="H156" s="162"/>
    </row>
    <row r="157" spans="1:8" s="33" customFormat="1" x14ac:dyDescent="0.2">
      <c r="A157" s="158"/>
      <c r="B157" s="32"/>
      <c r="C157" s="32"/>
      <c r="D157" s="32"/>
      <c r="E157" s="2"/>
      <c r="F157" s="162"/>
      <c r="G157" s="162"/>
      <c r="H157" s="162"/>
    </row>
    <row r="158" spans="1:8" s="33" customFormat="1" x14ac:dyDescent="0.2">
      <c r="A158" s="158"/>
      <c r="B158" s="32"/>
      <c r="C158" s="32"/>
      <c r="D158" s="32"/>
      <c r="E158" s="2"/>
      <c r="F158" s="162"/>
      <c r="G158" s="162"/>
      <c r="H158" s="162"/>
    </row>
    <row r="159" spans="1:8" s="33" customFormat="1" x14ac:dyDescent="0.2">
      <c r="A159" s="158"/>
      <c r="B159" s="32"/>
      <c r="C159" s="32"/>
      <c r="D159" s="32"/>
      <c r="E159" s="2"/>
      <c r="F159" s="162"/>
      <c r="G159" s="162"/>
      <c r="H159" s="162"/>
    </row>
    <row r="160" spans="1:8" s="33" customFormat="1" x14ac:dyDescent="0.2">
      <c r="A160" s="158"/>
      <c r="B160" s="32"/>
      <c r="C160" s="32"/>
      <c r="D160" s="32"/>
      <c r="E160" s="2"/>
      <c r="F160" s="162"/>
      <c r="G160" s="162"/>
      <c r="H160" s="162"/>
    </row>
    <row r="161" spans="1:8" s="33" customFormat="1" x14ac:dyDescent="0.2">
      <c r="A161" s="158"/>
      <c r="B161" s="32"/>
      <c r="C161" s="32"/>
      <c r="D161" s="32"/>
      <c r="E161" s="2"/>
      <c r="F161" s="162"/>
      <c r="G161" s="162"/>
      <c r="H161" s="162"/>
    </row>
    <row r="162" spans="1:8" s="33" customFormat="1" x14ac:dyDescent="0.2">
      <c r="A162" s="158"/>
      <c r="B162" s="32"/>
      <c r="C162" s="32"/>
      <c r="D162" s="32"/>
      <c r="E162" s="2"/>
      <c r="F162" s="162"/>
      <c r="G162" s="162"/>
      <c r="H162" s="162"/>
    </row>
    <row r="163" spans="1:8" s="33" customFormat="1" x14ac:dyDescent="0.2">
      <c r="A163" s="158"/>
      <c r="B163" s="32"/>
      <c r="C163" s="32"/>
      <c r="D163" s="32"/>
      <c r="E163" s="2"/>
      <c r="F163" s="162"/>
      <c r="G163" s="162"/>
      <c r="H163" s="162"/>
    </row>
    <row r="164" spans="1:8" s="33" customFormat="1" x14ac:dyDescent="0.2">
      <c r="A164" s="158"/>
      <c r="B164" s="32"/>
      <c r="C164" s="32"/>
      <c r="D164" s="32"/>
      <c r="E164" s="2"/>
      <c r="F164" s="162"/>
      <c r="G164" s="162"/>
      <c r="H164" s="162"/>
    </row>
    <row r="165" spans="1:8" s="33" customFormat="1" x14ac:dyDescent="0.2">
      <c r="A165" s="158"/>
      <c r="B165" s="32"/>
      <c r="C165" s="32"/>
      <c r="D165" s="32"/>
      <c r="E165" s="2"/>
      <c r="F165" s="162"/>
      <c r="G165" s="162"/>
      <c r="H165" s="162"/>
    </row>
    <row r="166" spans="1:8" s="33" customFormat="1" x14ac:dyDescent="0.2">
      <c r="A166" s="158"/>
      <c r="B166" s="32"/>
      <c r="C166" s="32"/>
      <c r="D166" s="32"/>
      <c r="E166" s="2"/>
      <c r="F166" s="162"/>
      <c r="G166" s="162"/>
      <c r="H166" s="162"/>
    </row>
    <row r="167" spans="1:8" s="33" customFormat="1" x14ac:dyDescent="0.2">
      <c r="A167" s="158"/>
      <c r="B167" s="32"/>
      <c r="C167" s="32"/>
      <c r="D167" s="32"/>
      <c r="E167" s="2"/>
      <c r="F167" s="162"/>
      <c r="G167" s="162"/>
      <c r="H167" s="162"/>
    </row>
    <row r="168" spans="1:8" s="33" customFormat="1" x14ac:dyDescent="0.2">
      <c r="A168" s="158"/>
      <c r="B168" s="32"/>
      <c r="C168" s="32"/>
      <c r="D168" s="32"/>
      <c r="E168" s="2"/>
      <c r="F168" s="162"/>
      <c r="G168" s="162"/>
      <c r="H168" s="162"/>
    </row>
    <row r="169" spans="1:8" s="33" customFormat="1" x14ac:dyDescent="0.2">
      <c r="A169" s="158"/>
      <c r="B169" s="32"/>
      <c r="C169" s="32"/>
      <c r="D169" s="32"/>
      <c r="E169" s="2"/>
      <c r="F169" s="162"/>
      <c r="G169" s="162"/>
      <c r="H169" s="162"/>
    </row>
    <row r="170" spans="1:8" s="33" customFormat="1" x14ac:dyDescent="0.2">
      <c r="A170" s="158"/>
      <c r="B170" s="32"/>
      <c r="C170" s="32"/>
      <c r="D170" s="32"/>
      <c r="E170" s="2"/>
      <c r="F170" s="162"/>
      <c r="G170" s="162"/>
      <c r="H170" s="162"/>
    </row>
    <row r="171" spans="1:8" s="33" customFormat="1" x14ac:dyDescent="0.2">
      <c r="A171" s="158"/>
      <c r="B171" s="32"/>
      <c r="C171" s="32"/>
      <c r="D171" s="32"/>
      <c r="E171" s="2"/>
      <c r="F171" s="162"/>
      <c r="G171" s="162"/>
      <c r="H171" s="162"/>
    </row>
    <row r="172" spans="1:8" s="33" customFormat="1" x14ac:dyDescent="0.2">
      <c r="A172" s="158"/>
      <c r="B172" s="32"/>
      <c r="C172" s="32"/>
      <c r="D172" s="32"/>
      <c r="E172" s="2"/>
      <c r="F172" s="162"/>
      <c r="G172" s="162"/>
      <c r="H172" s="162"/>
    </row>
    <row r="173" spans="1:8" s="33" customFormat="1" x14ac:dyDescent="0.2">
      <c r="A173" s="158"/>
      <c r="B173" s="32"/>
      <c r="C173" s="32"/>
      <c r="D173" s="32"/>
      <c r="E173" s="2"/>
      <c r="F173" s="162"/>
      <c r="G173" s="162"/>
      <c r="H173" s="162"/>
    </row>
    <row r="174" spans="1:8" s="33" customFormat="1" x14ac:dyDescent="0.2">
      <c r="A174" s="158"/>
      <c r="B174" s="32"/>
      <c r="C174" s="32"/>
      <c r="D174" s="32"/>
      <c r="E174" s="2"/>
      <c r="F174" s="162"/>
      <c r="G174" s="162"/>
      <c r="H174" s="162"/>
    </row>
    <row r="175" spans="1:8" s="33" customFormat="1" x14ac:dyDescent="0.2">
      <c r="A175" s="158"/>
      <c r="B175" s="32"/>
      <c r="C175" s="32"/>
      <c r="D175" s="32"/>
      <c r="E175" s="2"/>
      <c r="F175" s="162"/>
      <c r="G175" s="162"/>
      <c r="H175" s="162"/>
    </row>
    <row r="176" spans="1:8" s="33" customFormat="1" x14ac:dyDescent="0.2">
      <c r="A176" s="158"/>
      <c r="B176" s="32"/>
      <c r="C176" s="32"/>
      <c r="D176" s="32"/>
      <c r="E176" s="2"/>
      <c r="F176" s="162"/>
      <c r="G176" s="162"/>
      <c r="H176" s="162"/>
    </row>
    <row r="177" spans="1:8" s="33" customFormat="1" x14ac:dyDescent="0.2">
      <c r="A177" s="158"/>
      <c r="B177" s="32"/>
      <c r="C177" s="32"/>
      <c r="D177" s="32"/>
      <c r="E177" s="2"/>
      <c r="F177" s="162"/>
      <c r="G177" s="162"/>
      <c r="H177" s="162"/>
    </row>
    <row r="178" spans="1:8" s="33" customFormat="1" x14ac:dyDescent="0.2">
      <c r="A178" s="158"/>
      <c r="B178" s="32"/>
      <c r="C178" s="32"/>
      <c r="D178" s="32"/>
      <c r="E178" s="2"/>
      <c r="F178" s="162"/>
      <c r="G178" s="162"/>
      <c r="H178" s="162"/>
    </row>
    <row r="179" spans="1:8" s="33" customFormat="1" x14ac:dyDescent="0.2">
      <c r="A179" s="158"/>
      <c r="B179" s="32"/>
      <c r="C179" s="32"/>
      <c r="D179" s="32"/>
      <c r="E179" s="2"/>
      <c r="F179" s="162"/>
      <c r="G179" s="162"/>
      <c r="H179" s="162"/>
    </row>
    <row r="180" spans="1:8" s="33" customFormat="1" x14ac:dyDescent="0.2">
      <c r="A180" s="158"/>
      <c r="B180" s="32"/>
      <c r="C180" s="32"/>
      <c r="D180" s="32"/>
      <c r="E180" s="2"/>
      <c r="F180" s="162"/>
      <c r="G180" s="162"/>
      <c r="H180" s="162"/>
    </row>
    <row r="181" spans="1:8" s="33" customFormat="1" x14ac:dyDescent="0.2">
      <c r="A181" s="158"/>
      <c r="B181" s="32"/>
      <c r="C181" s="32"/>
      <c r="D181" s="32"/>
      <c r="E181" s="2"/>
      <c r="F181" s="162"/>
      <c r="G181" s="162"/>
      <c r="H181" s="162"/>
    </row>
    <row r="182" spans="1:8" s="33" customFormat="1" x14ac:dyDescent="0.2">
      <c r="A182" s="158"/>
      <c r="B182" s="32"/>
      <c r="C182" s="32"/>
      <c r="D182" s="32"/>
      <c r="E182" s="2"/>
      <c r="F182" s="162"/>
      <c r="G182" s="162"/>
      <c r="H182" s="162"/>
    </row>
    <row r="183" spans="1:8" s="33" customFormat="1" x14ac:dyDescent="0.2">
      <c r="A183" s="158"/>
      <c r="B183" s="32"/>
      <c r="C183" s="32"/>
      <c r="D183" s="32"/>
      <c r="E183" s="2"/>
      <c r="F183" s="162"/>
      <c r="G183" s="162"/>
      <c r="H183" s="162"/>
    </row>
    <row r="184" spans="1:8" s="33" customFormat="1" x14ac:dyDescent="0.2">
      <c r="A184" s="158"/>
      <c r="B184" s="32"/>
      <c r="C184" s="32"/>
      <c r="D184" s="32"/>
      <c r="E184" s="2"/>
      <c r="F184" s="162"/>
      <c r="G184" s="162"/>
      <c r="H184" s="162"/>
    </row>
    <row r="185" spans="1:8" s="33" customFormat="1" x14ac:dyDescent="0.2">
      <c r="A185" s="158"/>
      <c r="B185" s="32"/>
      <c r="C185" s="32"/>
      <c r="D185" s="32"/>
      <c r="E185" s="2"/>
      <c r="F185" s="162"/>
      <c r="G185" s="162"/>
      <c r="H185" s="162"/>
    </row>
    <row r="186" spans="1:8" s="33" customFormat="1" x14ac:dyDescent="0.2">
      <c r="A186" s="158"/>
      <c r="B186" s="32"/>
      <c r="C186" s="32"/>
      <c r="D186" s="32"/>
      <c r="E186" s="2"/>
      <c r="F186" s="162"/>
      <c r="G186" s="162"/>
      <c r="H186" s="162"/>
    </row>
    <row r="187" spans="1:8" s="33" customFormat="1" x14ac:dyDescent="0.2">
      <c r="A187" s="158"/>
      <c r="B187" s="32"/>
      <c r="C187" s="32"/>
      <c r="D187" s="32"/>
      <c r="E187" s="2"/>
      <c r="F187" s="162"/>
      <c r="G187" s="162"/>
      <c r="H187" s="162"/>
    </row>
    <row r="188" spans="1:8" s="33" customFormat="1" x14ac:dyDescent="0.2">
      <c r="A188" s="158"/>
      <c r="B188" s="32"/>
      <c r="C188" s="32"/>
      <c r="D188" s="32"/>
      <c r="E188" s="2"/>
      <c r="F188" s="162"/>
      <c r="G188" s="162"/>
      <c r="H188" s="162"/>
    </row>
    <row r="189" spans="1:8" s="33" customFormat="1" x14ac:dyDescent="0.2">
      <c r="A189" s="158"/>
      <c r="B189" s="32"/>
      <c r="C189" s="32"/>
      <c r="D189" s="32"/>
      <c r="E189" s="2"/>
      <c r="F189" s="162"/>
      <c r="G189" s="162"/>
      <c r="H189" s="162"/>
    </row>
    <row r="190" spans="1:8" s="33" customFormat="1" x14ac:dyDescent="0.2">
      <c r="A190" s="158"/>
      <c r="B190" s="32"/>
      <c r="C190" s="32"/>
      <c r="D190" s="32"/>
      <c r="E190" s="2"/>
      <c r="F190" s="162"/>
      <c r="G190" s="162"/>
      <c r="H190" s="162"/>
    </row>
    <row r="191" spans="1:8" s="33" customFormat="1" x14ac:dyDescent="0.2">
      <c r="A191" s="158"/>
      <c r="B191" s="32"/>
      <c r="C191" s="32"/>
      <c r="D191" s="32"/>
      <c r="E191" s="2"/>
      <c r="F191" s="162"/>
      <c r="G191" s="162"/>
      <c r="H191" s="162"/>
    </row>
    <row r="192" spans="1:8" s="33" customFormat="1" x14ac:dyDescent="0.2">
      <c r="A192" s="158"/>
      <c r="B192" s="32"/>
      <c r="C192" s="32"/>
      <c r="D192" s="32"/>
      <c r="E192" s="2"/>
      <c r="F192" s="162"/>
      <c r="G192" s="162"/>
      <c r="H192" s="162"/>
    </row>
    <row r="193" spans="1:8" s="33" customFormat="1" x14ac:dyDescent="0.2">
      <c r="A193" s="158"/>
      <c r="B193" s="32"/>
      <c r="C193" s="32"/>
      <c r="D193" s="32"/>
      <c r="E193" s="2"/>
      <c r="F193" s="162"/>
      <c r="G193" s="162"/>
      <c r="H193" s="162"/>
    </row>
    <row r="194" spans="1:8" s="33" customFormat="1" x14ac:dyDescent="0.2">
      <c r="A194" s="158"/>
      <c r="B194" s="32"/>
      <c r="C194" s="32"/>
      <c r="D194" s="32"/>
      <c r="E194" s="2"/>
      <c r="F194" s="162"/>
      <c r="G194" s="162"/>
      <c r="H194" s="162"/>
    </row>
    <row r="195" spans="1:8" s="33" customFormat="1" x14ac:dyDescent="0.2">
      <c r="A195" s="158"/>
      <c r="B195" s="32"/>
      <c r="C195" s="32"/>
      <c r="D195" s="32"/>
      <c r="E195" s="2"/>
      <c r="F195" s="162"/>
      <c r="G195" s="162"/>
      <c r="H195" s="162"/>
    </row>
    <row r="196" spans="1:8" s="33" customFormat="1" x14ac:dyDescent="0.2">
      <c r="A196" s="158"/>
      <c r="B196" s="32"/>
      <c r="C196" s="32"/>
      <c r="D196" s="32"/>
      <c r="E196" s="2"/>
      <c r="F196" s="162"/>
      <c r="G196" s="162"/>
      <c r="H196" s="162"/>
    </row>
    <row r="197" spans="1:8" s="33" customFormat="1" x14ac:dyDescent="0.2">
      <c r="A197" s="158"/>
      <c r="B197" s="32"/>
      <c r="C197" s="32"/>
      <c r="D197" s="32"/>
      <c r="E197" s="2"/>
      <c r="F197" s="162"/>
      <c r="G197" s="162"/>
      <c r="H197" s="162"/>
    </row>
    <row r="198" spans="1:8" s="33" customFormat="1" x14ac:dyDescent="0.2">
      <c r="A198" s="158"/>
      <c r="B198" s="32"/>
      <c r="C198" s="32"/>
      <c r="D198" s="32"/>
      <c r="E198" s="2"/>
      <c r="F198" s="162"/>
      <c r="G198" s="162"/>
      <c r="H198" s="162"/>
    </row>
    <row r="199" spans="1:8" s="33" customFormat="1" x14ac:dyDescent="0.2">
      <c r="A199" s="158"/>
      <c r="B199" s="32"/>
      <c r="C199" s="32"/>
      <c r="D199" s="32"/>
      <c r="E199" s="2"/>
      <c r="F199" s="162"/>
      <c r="G199" s="162"/>
      <c r="H199" s="162"/>
    </row>
    <row r="200" spans="1:8" s="33" customFormat="1" x14ac:dyDescent="0.2">
      <c r="A200" s="158"/>
      <c r="B200" s="32"/>
      <c r="C200" s="32"/>
      <c r="D200" s="32"/>
      <c r="E200" s="2"/>
      <c r="F200" s="162"/>
      <c r="G200" s="162"/>
      <c r="H200" s="162"/>
    </row>
    <row r="201" spans="1:8" s="33" customFormat="1" x14ac:dyDescent="0.2">
      <c r="A201" s="158"/>
      <c r="B201" s="32"/>
      <c r="C201" s="32"/>
      <c r="D201" s="32"/>
      <c r="E201" s="2"/>
      <c r="F201" s="162"/>
      <c r="G201" s="162"/>
      <c r="H201" s="162"/>
    </row>
    <row r="202" spans="1:8" s="33" customFormat="1" x14ac:dyDescent="0.2">
      <c r="A202" s="158"/>
      <c r="B202" s="32"/>
      <c r="C202" s="32"/>
      <c r="D202" s="32"/>
      <c r="E202" s="2"/>
      <c r="F202" s="162"/>
      <c r="G202" s="162"/>
      <c r="H202" s="162"/>
    </row>
    <row r="203" spans="1:8" s="33" customFormat="1" x14ac:dyDescent="0.2">
      <c r="A203" s="158"/>
      <c r="B203" s="32"/>
      <c r="C203" s="32"/>
      <c r="D203" s="32"/>
      <c r="E203" s="2"/>
      <c r="F203" s="162"/>
      <c r="G203" s="162"/>
      <c r="H203" s="162"/>
    </row>
    <row r="204" spans="1:8" s="33" customFormat="1" x14ac:dyDescent="0.2">
      <c r="A204" s="158"/>
      <c r="B204" s="32"/>
      <c r="C204" s="32"/>
      <c r="D204" s="32"/>
      <c r="E204" s="2"/>
      <c r="F204" s="162"/>
      <c r="G204" s="162"/>
      <c r="H204" s="162"/>
    </row>
    <row r="205" spans="1:8" s="33" customFormat="1" x14ac:dyDescent="0.2">
      <c r="A205" s="158"/>
      <c r="B205" s="32"/>
      <c r="C205" s="32"/>
      <c r="D205" s="32"/>
      <c r="E205" s="2"/>
      <c r="F205" s="162"/>
      <c r="G205" s="162"/>
      <c r="H205" s="162"/>
    </row>
    <row r="206" spans="1:8" s="33" customFormat="1" x14ac:dyDescent="0.2">
      <c r="A206" s="158"/>
      <c r="B206" s="32"/>
      <c r="C206" s="32"/>
      <c r="D206" s="32"/>
      <c r="E206" s="2"/>
      <c r="F206" s="162"/>
      <c r="G206" s="162"/>
      <c r="H206" s="162"/>
    </row>
    <row r="207" spans="1:8" s="33" customFormat="1" x14ac:dyDescent="0.2">
      <c r="A207" s="158"/>
      <c r="B207" s="32"/>
      <c r="C207" s="32"/>
      <c r="D207" s="32"/>
      <c r="E207" s="2"/>
      <c r="F207" s="162"/>
      <c r="G207" s="162"/>
      <c r="H207" s="162"/>
    </row>
    <row r="208" spans="1:8" s="33" customFormat="1" x14ac:dyDescent="0.2">
      <c r="A208" s="158"/>
      <c r="B208" s="32"/>
      <c r="C208" s="32"/>
      <c r="D208" s="32"/>
      <c r="E208" s="2"/>
      <c r="F208" s="162"/>
      <c r="G208" s="162"/>
      <c r="H208" s="162"/>
    </row>
    <row r="209" spans="1:8" s="33" customFormat="1" x14ac:dyDescent="0.2">
      <c r="A209" s="158"/>
      <c r="B209" s="32"/>
      <c r="C209" s="32"/>
      <c r="D209" s="32"/>
      <c r="E209" s="2"/>
      <c r="F209" s="162"/>
      <c r="G209" s="162"/>
      <c r="H209" s="162"/>
    </row>
    <row r="210" spans="1:8" s="33" customFormat="1" x14ac:dyDescent="0.2">
      <c r="A210" s="158"/>
      <c r="B210" s="32"/>
      <c r="C210" s="32"/>
      <c r="D210" s="32"/>
      <c r="E210" s="2"/>
      <c r="F210" s="162"/>
      <c r="G210" s="162"/>
      <c r="H210" s="162"/>
    </row>
    <row r="211" spans="1:8" s="33" customFormat="1" x14ac:dyDescent="0.2">
      <c r="A211" s="158"/>
      <c r="B211" s="32"/>
      <c r="C211" s="32"/>
      <c r="D211" s="32"/>
      <c r="E211" s="2"/>
      <c r="F211" s="162"/>
      <c r="G211" s="162"/>
      <c r="H211" s="162"/>
    </row>
    <row r="212" spans="1:8" s="33" customFormat="1" x14ac:dyDescent="0.2">
      <c r="A212" s="158"/>
      <c r="B212" s="32"/>
      <c r="C212" s="32"/>
      <c r="D212" s="32"/>
      <c r="E212" s="2"/>
      <c r="F212" s="162"/>
      <c r="G212" s="162"/>
      <c r="H212" s="162"/>
    </row>
    <row r="213" spans="1:8" s="33" customFormat="1" x14ac:dyDescent="0.2">
      <c r="A213" s="158"/>
      <c r="B213" s="32"/>
      <c r="C213" s="32"/>
      <c r="D213" s="32"/>
      <c r="E213" s="2"/>
      <c r="F213" s="162"/>
      <c r="G213" s="162"/>
      <c r="H213" s="162"/>
    </row>
    <row r="214" spans="1:8" s="33" customFormat="1" x14ac:dyDescent="0.2">
      <c r="A214" s="158"/>
      <c r="B214" s="32"/>
      <c r="C214" s="32"/>
      <c r="D214" s="32"/>
      <c r="E214" s="2"/>
      <c r="F214" s="162"/>
      <c r="G214" s="162"/>
      <c r="H214" s="162"/>
    </row>
    <row r="215" spans="1:8" s="33" customFormat="1" x14ac:dyDescent="0.2">
      <c r="A215" s="158"/>
      <c r="B215" s="32"/>
      <c r="C215" s="32"/>
      <c r="D215" s="32"/>
      <c r="E215" s="2"/>
      <c r="F215" s="162"/>
      <c r="G215" s="162"/>
      <c r="H215" s="162"/>
    </row>
    <row r="216" spans="1:8" s="33" customFormat="1" x14ac:dyDescent="0.2">
      <c r="A216" s="158"/>
      <c r="B216" s="32"/>
      <c r="C216" s="32"/>
      <c r="D216" s="32"/>
      <c r="E216" s="2"/>
      <c r="F216" s="162"/>
      <c r="G216" s="162"/>
      <c r="H216" s="162"/>
    </row>
    <row r="217" spans="1:8" s="33" customFormat="1" x14ac:dyDescent="0.2">
      <c r="A217" s="158"/>
      <c r="B217" s="32"/>
      <c r="C217" s="32"/>
      <c r="D217" s="32"/>
      <c r="E217" s="2"/>
      <c r="F217" s="162"/>
      <c r="G217" s="162"/>
      <c r="H217" s="162"/>
    </row>
    <row r="218" spans="1:8" s="33" customFormat="1" x14ac:dyDescent="0.2">
      <c r="A218" s="158"/>
      <c r="B218" s="32"/>
      <c r="C218" s="32"/>
      <c r="D218" s="32"/>
      <c r="E218" s="2"/>
      <c r="F218" s="162"/>
      <c r="G218" s="162"/>
      <c r="H218" s="162"/>
    </row>
    <row r="219" spans="1:8" s="33" customFormat="1" x14ac:dyDescent="0.2">
      <c r="A219" s="158"/>
      <c r="B219" s="32"/>
      <c r="C219" s="32"/>
      <c r="D219" s="32"/>
      <c r="E219" s="2"/>
      <c r="F219" s="162"/>
      <c r="G219" s="162"/>
      <c r="H219" s="162"/>
    </row>
    <row r="220" spans="1:8" s="33" customFormat="1" x14ac:dyDescent="0.2">
      <c r="A220" s="158"/>
      <c r="B220" s="32"/>
      <c r="C220" s="32"/>
      <c r="D220" s="32"/>
      <c r="E220" s="2"/>
      <c r="F220" s="162"/>
      <c r="G220" s="162"/>
      <c r="H220" s="162"/>
    </row>
    <row r="221" spans="1:8" s="33" customFormat="1" x14ac:dyDescent="0.2">
      <c r="A221" s="158"/>
      <c r="B221" s="32"/>
      <c r="C221" s="32"/>
      <c r="D221" s="32"/>
      <c r="E221" s="2"/>
      <c r="F221" s="162"/>
      <c r="G221" s="162"/>
      <c r="H221" s="162"/>
    </row>
    <row r="222" spans="1:8" s="33" customFormat="1" x14ac:dyDescent="0.2">
      <c r="A222" s="158"/>
      <c r="B222" s="32"/>
      <c r="C222" s="32"/>
      <c r="D222" s="32"/>
      <c r="E222" s="2"/>
      <c r="F222" s="162"/>
      <c r="G222" s="162"/>
      <c r="H222" s="162"/>
    </row>
    <row r="223" spans="1:8" s="33" customFormat="1" x14ac:dyDescent="0.2">
      <c r="A223" s="158"/>
      <c r="B223" s="32"/>
      <c r="C223" s="32"/>
      <c r="D223" s="32"/>
      <c r="E223" s="2"/>
      <c r="F223" s="162"/>
      <c r="G223" s="162"/>
      <c r="H223" s="162"/>
    </row>
    <row r="224" spans="1:8" s="33" customFormat="1" x14ac:dyDescent="0.2">
      <c r="A224" s="158"/>
      <c r="B224" s="32"/>
      <c r="C224" s="32"/>
      <c r="D224" s="32"/>
      <c r="E224" s="2"/>
      <c r="F224" s="162"/>
      <c r="G224" s="162"/>
      <c r="H224" s="162"/>
    </row>
    <row r="225" spans="1:8" s="33" customFormat="1" x14ac:dyDescent="0.2">
      <c r="A225" s="158"/>
      <c r="B225" s="32"/>
      <c r="C225" s="32"/>
      <c r="D225" s="32"/>
      <c r="E225" s="2"/>
      <c r="F225" s="162"/>
      <c r="G225" s="162"/>
      <c r="H225" s="162"/>
    </row>
    <row r="226" spans="1:8" s="33" customFormat="1" x14ac:dyDescent="0.2">
      <c r="A226" s="158"/>
      <c r="B226" s="32"/>
      <c r="C226" s="32"/>
      <c r="D226" s="32"/>
      <c r="E226" s="2"/>
      <c r="F226" s="162"/>
      <c r="G226" s="162"/>
      <c r="H226" s="162"/>
    </row>
    <row r="227" spans="1:8" s="33" customFormat="1" x14ac:dyDescent="0.2">
      <c r="A227" s="158"/>
      <c r="B227" s="32"/>
      <c r="C227" s="32"/>
      <c r="D227" s="32"/>
      <c r="E227" s="2"/>
      <c r="F227" s="162"/>
      <c r="G227" s="162"/>
      <c r="H227" s="162"/>
    </row>
    <row r="228" spans="1:8" s="33" customFormat="1" x14ac:dyDescent="0.2">
      <c r="A228" s="158"/>
      <c r="B228" s="32"/>
      <c r="C228" s="32"/>
      <c r="D228" s="32"/>
      <c r="E228" s="2"/>
      <c r="F228" s="162"/>
      <c r="G228" s="162"/>
      <c r="H228" s="162"/>
    </row>
    <row r="229" spans="1:8" s="33" customFormat="1" x14ac:dyDescent="0.2">
      <c r="A229" s="158"/>
      <c r="B229" s="32"/>
      <c r="C229" s="32"/>
      <c r="D229" s="32"/>
      <c r="E229" s="2"/>
      <c r="F229" s="162"/>
      <c r="G229" s="162"/>
      <c r="H229" s="162"/>
    </row>
    <row r="230" spans="1:8" s="33" customFormat="1" x14ac:dyDescent="0.2">
      <c r="A230" s="158"/>
      <c r="B230" s="32"/>
      <c r="C230" s="32"/>
      <c r="D230" s="32"/>
      <c r="E230" s="2"/>
      <c r="F230" s="162"/>
      <c r="G230" s="162"/>
      <c r="H230" s="162"/>
    </row>
    <row r="231" spans="1:8" s="33" customFormat="1" x14ac:dyDescent="0.2">
      <c r="A231" s="158"/>
      <c r="B231" s="32"/>
      <c r="C231" s="32"/>
      <c r="D231" s="32"/>
      <c r="E231" s="2"/>
      <c r="F231" s="162"/>
      <c r="G231" s="162"/>
      <c r="H231" s="162"/>
    </row>
    <row r="232" spans="1:8" s="33" customFormat="1" x14ac:dyDescent="0.2">
      <c r="A232" s="158"/>
      <c r="B232" s="32"/>
      <c r="C232" s="32"/>
      <c r="D232" s="32"/>
      <c r="E232" s="2"/>
      <c r="F232" s="162"/>
      <c r="G232" s="162"/>
      <c r="H232" s="162"/>
    </row>
    <row r="233" spans="1:8" s="33" customFormat="1" x14ac:dyDescent="0.2">
      <c r="A233" s="158"/>
      <c r="B233" s="32"/>
      <c r="C233" s="32"/>
      <c r="D233" s="32"/>
      <c r="E233" s="2"/>
      <c r="F233" s="162"/>
      <c r="G233" s="162"/>
      <c r="H233" s="162"/>
    </row>
    <row r="234" spans="1:8" s="33" customFormat="1" x14ac:dyDescent="0.2">
      <c r="A234" s="158"/>
      <c r="B234" s="32"/>
      <c r="C234" s="32"/>
      <c r="D234" s="32"/>
      <c r="E234" s="2"/>
      <c r="F234" s="162"/>
      <c r="G234" s="162"/>
      <c r="H234" s="162"/>
    </row>
    <row r="235" spans="1:8" s="33" customFormat="1" x14ac:dyDescent="0.2">
      <c r="A235" s="158"/>
      <c r="B235" s="32"/>
      <c r="C235" s="32"/>
      <c r="D235" s="32"/>
      <c r="E235" s="2"/>
      <c r="F235" s="162"/>
      <c r="G235" s="162"/>
      <c r="H235" s="162"/>
    </row>
    <row r="236" spans="1:8" s="33" customFormat="1" x14ac:dyDescent="0.2">
      <c r="A236" s="158"/>
      <c r="B236" s="32"/>
      <c r="C236" s="32"/>
      <c r="D236" s="32"/>
      <c r="E236" s="2"/>
      <c r="F236" s="162"/>
      <c r="G236" s="162"/>
      <c r="H236" s="162"/>
    </row>
    <row r="237" spans="1:8" s="33" customFormat="1" x14ac:dyDescent="0.2">
      <c r="A237" s="158"/>
      <c r="B237" s="32"/>
      <c r="C237" s="32"/>
      <c r="D237" s="32"/>
      <c r="E237" s="2"/>
      <c r="F237" s="162"/>
      <c r="G237" s="162"/>
      <c r="H237" s="162"/>
    </row>
    <row r="238" spans="1:8" s="33" customFormat="1" x14ac:dyDescent="0.2">
      <c r="A238" s="158"/>
      <c r="B238" s="32"/>
      <c r="C238" s="32"/>
      <c r="D238" s="32"/>
      <c r="E238" s="2"/>
      <c r="F238" s="162"/>
      <c r="G238" s="162"/>
      <c r="H238" s="162"/>
    </row>
    <row r="239" spans="1:8" s="33" customFormat="1" x14ac:dyDescent="0.2">
      <c r="A239" s="158"/>
      <c r="B239" s="32"/>
      <c r="C239" s="32"/>
      <c r="D239" s="32"/>
      <c r="E239" s="2"/>
      <c r="F239" s="162"/>
      <c r="G239" s="162"/>
      <c r="H239" s="162"/>
    </row>
    <row r="240" spans="1:8" s="33" customFormat="1" x14ac:dyDescent="0.2">
      <c r="A240" s="158"/>
      <c r="B240" s="32"/>
      <c r="C240" s="32"/>
      <c r="D240" s="32"/>
      <c r="E240" s="2"/>
      <c r="F240" s="162"/>
      <c r="G240" s="162"/>
      <c r="H240" s="162"/>
    </row>
    <row r="241" spans="1:8" s="33" customFormat="1" x14ac:dyDescent="0.2">
      <c r="A241" s="158"/>
      <c r="B241" s="32"/>
      <c r="C241" s="32"/>
      <c r="D241" s="32"/>
      <c r="E241" s="2"/>
      <c r="F241" s="162"/>
      <c r="G241" s="162"/>
      <c r="H241" s="162"/>
    </row>
    <row r="242" spans="1:8" s="33" customFormat="1" x14ac:dyDescent="0.2">
      <c r="A242" s="158"/>
      <c r="B242" s="32"/>
      <c r="C242" s="32"/>
      <c r="D242" s="32"/>
      <c r="E242" s="2"/>
      <c r="F242" s="162"/>
      <c r="G242" s="162"/>
      <c r="H242" s="162"/>
    </row>
    <row r="243" spans="1:8" s="33" customFormat="1" x14ac:dyDescent="0.2">
      <c r="A243" s="158"/>
      <c r="B243" s="32"/>
      <c r="C243" s="32"/>
      <c r="D243" s="32"/>
      <c r="E243" s="2"/>
      <c r="F243" s="162"/>
      <c r="G243" s="162"/>
      <c r="H243" s="162"/>
    </row>
    <row r="244" spans="1:8" s="33" customFormat="1" x14ac:dyDescent="0.2">
      <c r="A244" s="158"/>
      <c r="B244" s="32"/>
      <c r="C244" s="32"/>
      <c r="D244" s="32"/>
      <c r="E244" s="2"/>
      <c r="F244" s="162"/>
      <c r="G244" s="162"/>
      <c r="H244" s="162"/>
    </row>
    <row r="245" spans="1:8" s="33" customFormat="1" x14ac:dyDescent="0.2">
      <c r="A245" s="158"/>
      <c r="B245" s="32"/>
      <c r="C245" s="32"/>
      <c r="D245" s="32"/>
      <c r="E245" s="2"/>
      <c r="F245" s="162"/>
      <c r="G245" s="162"/>
      <c r="H245" s="162"/>
    </row>
    <row r="246" spans="1:8" s="33" customFormat="1" x14ac:dyDescent="0.2">
      <c r="A246" s="158"/>
      <c r="B246" s="32"/>
      <c r="C246" s="32"/>
      <c r="D246" s="32"/>
      <c r="E246" s="2"/>
      <c r="F246" s="162"/>
      <c r="G246" s="162"/>
      <c r="H246" s="162"/>
    </row>
    <row r="247" spans="1:8" s="33" customFormat="1" x14ac:dyDescent="0.2">
      <c r="A247" s="158"/>
      <c r="B247" s="32"/>
      <c r="C247" s="32"/>
      <c r="D247" s="32"/>
      <c r="E247" s="2"/>
      <c r="F247" s="162"/>
      <c r="G247" s="162"/>
      <c r="H247" s="162"/>
    </row>
    <row r="248" spans="1:8" s="33" customFormat="1" x14ac:dyDescent="0.2">
      <c r="A248" s="158"/>
      <c r="B248" s="32"/>
      <c r="C248" s="32"/>
      <c r="D248" s="32"/>
      <c r="E248" s="2"/>
      <c r="F248" s="162"/>
      <c r="G248" s="162"/>
      <c r="H248" s="162"/>
    </row>
    <row r="249" spans="1:8" s="33" customFormat="1" x14ac:dyDescent="0.2">
      <c r="A249" s="158"/>
      <c r="B249" s="32"/>
      <c r="C249" s="32"/>
      <c r="D249" s="32"/>
      <c r="E249" s="2"/>
      <c r="F249" s="162"/>
      <c r="G249" s="162"/>
      <c r="H249" s="162"/>
    </row>
    <row r="250" spans="1:8" s="33" customFormat="1" x14ac:dyDescent="0.2">
      <c r="A250" s="158"/>
      <c r="B250" s="32"/>
      <c r="C250" s="32"/>
      <c r="D250" s="32"/>
      <c r="E250" s="2"/>
      <c r="F250" s="162"/>
      <c r="G250" s="162"/>
      <c r="H250" s="162"/>
    </row>
    <row r="251" spans="1:8" s="33" customFormat="1" x14ac:dyDescent="0.2">
      <c r="A251" s="158"/>
      <c r="B251" s="32"/>
      <c r="C251" s="32"/>
      <c r="D251" s="32"/>
      <c r="E251" s="2"/>
      <c r="F251" s="162"/>
      <c r="G251" s="162"/>
      <c r="H251" s="162"/>
    </row>
    <row r="252" spans="1:8" s="33" customFormat="1" x14ac:dyDescent="0.2">
      <c r="A252" s="158"/>
      <c r="B252" s="32"/>
      <c r="C252" s="32"/>
      <c r="D252" s="32"/>
      <c r="E252" s="2"/>
      <c r="F252" s="162"/>
      <c r="G252" s="162"/>
      <c r="H252" s="162"/>
    </row>
    <row r="253" spans="1:8" s="33" customFormat="1" x14ac:dyDescent="0.2">
      <c r="A253" s="158"/>
      <c r="B253" s="32"/>
      <c r="C253" s="32"/>
      <c r="D253" s="32"/>
      <c r="E253" s="2"/>
      <c r="F253" s="162"/>
      <c r="G253" s="162"/>
      <c r="H253" s="162"/>
    </row>
    <row r="254" spans="1:8" s="33" customFormat="1" x14ac:dyDescent="0.2">
      <c r="A254" s="158"/>
      <c r="B254" s="32"/>
      <c r="C254" s="32"/>
      <c r="D254" s="32"/>
      <c r="E254" s="2"/>
      <c r="F254" s="162"/>
      <c r="G254" s="162"/>
      <c r="H254" s="162"/>
    </row>
    <row r="255" spans="1:8" s="33" customFormat="1" x14ac:dyDescent="0.2">
      <c r="A255" s="158"/>
      <c r="B255" s="32"/>
      <c r="C255" s="32"/>
      <c r="D255" s="32"/>
      <c r="E255" s="2"/>
      <c r="F255" s="162"/>
      <c r="G255" s="162"/>
      <c r="H255" s="162"/>
    </row>
    <row r="256" spans="1:8" s="33" customFormat="1" x14ac:dyDescent="0.2">
      <c r="A256" s="158"/>
      <c r="B256" s="32"/>
      <c r="C256" s="32"/>
      <c r="D256" s="32"/>
      <c r="E256" s="2"/>
      <c r="F256" s="162"/>
      <c r="G256" s="162"/>
      <c r="H256" s="162"/>
    </row>
    <row r="257" spans="1:8" s="33" customFormat="1" x14ac:dyDescent="0.2">
      <c r="A257" s="158"/>
      <c r="B257" s="32"/>
      <c r="C257" s="32"/>
      <c r="D257" s="32"/>
      <c r="E257" s="2"/>
      <c r="F257" s="162"/>
      <c r="G257" s="162"/>
      <c r="H257" s="162"/>
    </row>
    <row r="258" spans="1:8" s="33" customFormat="1" x14ac:dyDescent="0.2">
      <c r="A258" s="158"/>
      <c r="B258" s="32"/>
      <c r="C258" s="32"/>
      <c r="D258" s="32"/>
      <c r="E258" s="2"/>
      <c r="F258" s="162"/>
      <c r="G258" s="162"/>
      <c r="H258" s="162"/>
    </row>
    <row r="259" spans="1:8" s="33" customFormat="1" x14ac:dyDescent="0.2">
      <c r="A259" s="158"/>
      <c r="B259" s="32"/>
      <c r="C259" s="32"/>
      <c r="D259" s="32"/>
      <c r="E259" s="2"/>
      <c r="F259" s="162"/>
      <c r="G259" s="162"/>
      <c r="H259" s="162"/>
    </row>
    <row r="260" spans="1:8" s="33" customFormat="1" x14ac:dyDescent="0.2">
      <c r="A260" s="158"/>
      <c r="B260" s="32"/>
      <c r="C260" s="32"/>
      <c r="D260" s="32"/>
      <c r="E260" s="2"/>
      <c r="F260" s="162"/>
      <c r="G260" s="162"/>
      <c r="H260" s="162"/>
    </row>
    <row r="261" spans="1:8" s="33" customFormat="1" x14ac:dyDescent="0.2">
      <c r="A261" s="158"/>
      <c r="B261" s="32"/>
      <c r="C261" s="32"/>
      <c r="D261" s="32"/>
      <c r="E261" s="2"/>
      <c r="F261" s="162"/>
      <c r="G261" s="162"/>
      <c r="H261" s="162"/>
    </row>
    <row r="262" spans="1:8" s="33" customFormat="1" x14ac:dyDescent="0.2">
      <c r="A262" s="158"/>
      <c r="B262" s="32"/>
      <c r="C262" s="32"/>
      <c r="D262" s="32"/>
      <c r="E262" s="2"/>
      <c r="F262" s="162"/>
      <c r="G262" s="162"/>
      <c r="H262" s="162"/>
    </row>
    <row r="263" spans="1:8" s="33" customFormat="1" x14ac:dyDescent="0.2">
      <c r="A263" s="158"/>
      <c r="B263" s="32"/>
      <c r="C263" s="32"/>
      <c r="D263" s="32"/>
      <c r="E263" s="2"/>
      <c r="F263" s="162"/>
      <c r="G263" s="162"/>
      <c r="H263" s="162"/>
    </row>
    <row r="264" spans="1:8" s="33" customFormat="1" x14ac:dyDescent="0.2">
      <c r="A264" s="158"/>
      <c r="B264" s="32"/>
      <c r="C264" s="32"/>
      <c r="D264" s="32"/>
      <c r="E264" s="2"/>
      <c r="F264" s="162"/>
      <c r="G264" s="162"/>
      <c r="H264" s="162"/>
    </row>
    <row r="265" spans="1:8" s="33" customFormat="1" x14ac:dyDescent="0.2">
      <c r="A265" s="158"/>
      <c r="B265" s="32"/>
      <c r="C265" s="32"/>
      <c r="D265" s="32"/>
      <c r="E265" s="2"/>
      <c r="F265" s="162"/>
      <c r="G265" s="162"/>
      <c r="H265" s="162"/>
    </row>
    <row r="266" spans="1:8" s="33" customFormat="1" x14ac:dyDescent="0.2">
      <c r="A266" s="158"/>
      <c r="B266" s="32"/>
      <c r="C266" s="32"/>
      <c r="D266" s="32"/>
      <c r="E266" s="2"/>
      <c r="F266" s="162"/>
      <c r="G266" s="162"/>
      <c r="H266" s="162"/>
    </row>
    <row r="267" spans="1:8" s="33" customFormat="1" x14ac:dyDescent="0.2">
      <c r="A267" s="158"/>
      <c r="B267" s="32"/>
      <c r="C267" s="32"/>
      <c r="D267" s="32"/>
      <c r="E267" s="2"/>
      <c r="F267" s="162"/>
      <c r="G267" s="162"/>
      <c r="H267" s="162"/>
    </row>
    <row r="268" spans="1:8" s="33" customFormat="1" x14ac:dyDescent="0.2">
      <c r="A268" s="158"/>
      <c r="B268" s="32"/>
      <c r="C268" s="32"/>
      <c r="D268" s="32"/>
      <c r="E268" s="2"/>
      <c r="F268" s="162"/>
      <c r="G268" s="162"/>
      <c r="H268" s="162"/>
    </row>
    <row r="269" spans="1:8" s="33" customFormat="1" x14ac:dyDescent="0.2">
      <c r="A269" s="158"/>
      <c r="B269" s="32"/>
      <c r="C269" s="32"/>
      <c r="D269" s="32"/>
      <c r="E269" s="2"/>
      <c r="F269" s="162"/>
      <c r="G269" s="162"/>
      <c r="H269" s="162"/>
    </row>
    <row r="270" spans="1:8" s="33" customFormat="1" x14ac:dyDescent="0.2">
      <c r="A270" s="158"/>
      <c r="B270" s="32"/>
      <c r="C270" s="32"/>
      <c r="D270" s="32"/>
      <c r="E270" s="2"/>
      <c r="F270" s="162"/>
      <c r="G270" s="162"/>
      <c r="H270" s="162"/>
    </row>
    <row r="271" spans="1:8" s="33" customFormat="1" x14ac:dyDescent="0.2">
      <c r="A271" s="158"/>
      <c r="B271" s="32"/>
      <c r="C271" s="32"/>
      <c r="D271" s="32"/>
      <c r="E271" s="2"/>
      <c r="F271" s="162"/>
      <c r="G271" s="162"/>
      <c r="H271" s="162"/>
    </row>
    <row r="272" spans="1:8" s="33" customFormat="1" x14ac:dyDescent="0.2">
      <c r="A272" s="158"/>
      <c r="B272" s="32"/>
      <c r="C272" s="32"/>
      <c r="D272" s="32"/>
      <c r="E272" s="2"/>
      <c r="F272" s="162"/>
      <c r="G272" s="162"/>
      <c r="H272" s="162"/>
    </row>
    <row r="273" spans="1:8" s="33" customFormat="1" x14ac:dyDescent="0.2">
      <c r="A273" s="158"/>
      <c r="B273" s="32"/>
      <c r="C273" s="32"/>
      <c r="D273" s="32"/>
      <c r="E273" s="2"/>
      <c r="F273" s="162"/>
      <c r="G273" s="162"/>
      <c r="H273" s="162"/>
    </row>
    <row r="274" spans="1:8" s="33" customFormat="1" x14ac:dyDescent="0.2">
      <c r="A274" s="158"/>
      <c r="B274" s="32"/>
      <c r="C274" s="32"/>
      <c r="D274" s="32"/>
      <c r="E274" s="2"/>
      <c r="F274" s="162"/>
      <c r="G274" s="162"/>
      <c r="H274" s="162"/>
    </row>
    <row r="275" spans="1:8" s="33" customFormat="1" x14ac:dyDescent="0.2">
      <c r="A275" s="158"/>
      <c r="B275" s="32"/>
      <c r="C275" s="32"/>
      <c r="D275" s="32"/>
      <c r="E275" s="2"/>
      <c r="F275" s="162"/>
      <c r="G275" s="162"/>
      <c r="H275" s="162"/>
    </row>
    <row r="276" spans="1:8" s="33" customFormat="1" x14ac:dyDescent="0.2">
      <c r="A276" s="158"/>
      <c r="B276" s="32"/>
      <c r="C276" s="32"/>
      <c r="D276" s="32"/>
      <c r="E276" s="2"/>
      <c r="F276" s="162"/>
      <c r="G276" s="162"/>
      <c r="H276" s="162"/>
    </row>
    <row r="277" spans="1:8" s="33" customFormat="1" x14ac:dyDescent="0.2">
      <c r="A277" s="158"/>
      <c r="B277" s="32"/>
      <c r="C277" s="32"/>
      <c r="D277" s="32"/>
      <c r="E277" s="2"/>
      <c r="F277" s="162"/>
      <c r="G277" s="162"/>
      <c r="H277" s="162"/>
    </row>
    <row r="278" spans="1:8" s="33" customFormat="1" x14ac:dyDescent="0.2">
      <c r="A278" s="158"/>
      <c r="B278" s="32"/>
      <c r="C278" s="32"/>
      <c r="D278" s="32"/>
      <c r="E278" s="2"/>
      <c r="F278" s="162"/>
      <c r="G278" s="162"/>
      <c r="H278" s="162"/>
    </row>
    <row r="279" spans="1:8" s="33" customFormat="1" x14ac:dyDescent="0.2">
      <c r="A279" s="158"/>
      <c r="B279" s="32"/>
      <c r="C279" s="32"/>
      <c r="D279" s="32"/>
      <c r="E279" s="2"/>
      <c r="F279" s="162"/>
      <c r="G279" s="162"/>
      <c r="H279" s="162"/>
    </row>
    <row r="280" spans="1:8" s="33" customFormat="1" x14ac:dyDescent="0.2">
      <c r="A280" s="158"/>
      <c r="B280" s="32"/>
      <c r="C280" s="32"/>
      <c r="D280" s="32"/>
      <c r="E280" s="2"/>
      <c r="F280" s="162"/>
      <c r="G280" s="162"/>
      <c r="H280" s="162"/>
    </row>
    <row r="281" spans="1:8" s="33" customFormat="1" x14ac:dyDescent="0.2">
      <c r="A281" s="158"/>
      <c r="B281" s="32"/>
      <c r="C281" s="32"/>
      <c r="D281" s="32"/>
      <c r="E281" s="2"/>
      <c r="F281" s="162"/>
      <c r="G281" s="162"/>
      <c r="H281" s="162"/>
    </row>
    <row r="282" spans="1:8" s="33" customFormat="1" x14ac:dyDescent="0.2">
      <c r="A282" s="158"/>
      <c r="B282" s="32"/>
      <c r="C282" s="32"/>
      <c r="D282" s="32"/>
      <c r="E282" s="2"/>
      <c r="F282" s="162"/>
      <c r="G282" s="162"/>
      <c r="H282" s="162"/>
    </row>
    <row r="283" spans="1:8" s="33" customFormat="1" x14ac:dyDescent="0.2">
      <c r="A283" s="158"/>
      <c r="B283" s="32"/>
      <c r="C283" s="32"/>
      <c r="D283" s="32"/>
      <c r="E283" s="2"/>
      <c r="F283" s="162"/>
      <c r="G283" s="162"/>
      <c r="H283" s="162"/>
    </row>
    <row r="284" spans="1:8" s="33" customFormat="1" x14ac:dyDescent="0.2">
      <c r="A284" s="158"/>
      <c r="B284" s="32"/>
      <c r="C284" s="32"/>
      <c r="D284" s="32"/>
      <c r="E284" s="2"/>
      <c r="F284" s="162"/>
      <c r="G284" s="162"/>
      <c r="H284" s="162"/>
    </row>
    <row r="285" spans="1:8" s="33" customFormat="1" x14ac:dyDescent="0.2">
      <c r="A285" s="158"/>
      <c r="B285" s="32"/>
      <c r="C285" s="32"/>
      <c r="D285" s="32"/>
      <c r="E285" s="2"/>
      <c r="F285" s="162"/>
      <c r="G285" s="162"/>
      <c r="H285" s="162"/>
    </row>
    <row r="286" spans="1:8" s="33" customFormat="1" x14ac:dyDescent="0.2">
      <c r="A286" s="158"/>
      <c r="B286" s="32"/>
      <c r="C286" s="32"/>
      <c r="D286" s="32"/>
      <c r="E286" s="2"/>
      <c r="F286" s="162"/>
      <c r="G286" s="162"/>
      <c r="H286" s="162"/>
    </row>
    <row r="287" spans="1:8" s="33" customFormat="1" x14ac:dyDescent="0.2">
      <c r="A287" s="158"/>
      <c r="B287" s="32"/>
      <c r="C287" s="32"/>
      <c r="D287" s="32"/>
      <c r="E287" s="2"/>
      <c r="F287" s="162"/>
      <c r="G287" s="162"/>
      <c r="H287" s="162"/>
    </row>
    <row r="288" spans="1:8" s="33" customFormat="1" x14ac:dyDescent="0.2">
      <c r="A288" s="158"/>
      <c r="B288" s="32"/>
      <c r="C288" s="32"/>
      <c r="D288" s="32"/>
      <c r="E288" s="2"/>
      <c r="F288" s="162"/>
      <c r="G288" s="162"/>
      <c r="H288" s="162"/>
    </row>
    <row r="289" spans="1:8" s="33" customFormat="1" x14ac:dyDescent="0.2">
      <c r="A289" s="158"/>
      <c r="B289" s="32"/>
      <c r="C289" s="32"/>
      <c r="D289" s="32"/>
      <c r="E289" s="2"/>
      <c r="F289" s="162"/>
      <c r="G289" s="162"/>
      <c r="H289" s="162"/>
    </row>
    <row r="290" spans="1:8" s="33" customFormat="1" x14ac:dyDescent="0.2">
      <c r="A290" s="158"/>
      <c r="B290" s="32"/>
      <c r="C290" s="32"/>
      <c r="D290" s="32"/>
      <c r="E290" s="2"/>
      <c r="F290" s="162"/>
      <c r="G290" s="162"/>
      <c r="H290" s="162"/>
    </row>
    <row r="291" spans="1:8" s="33" customFormat="1" x14ac:dyDescent="0.2">
      <c r="A291" s="158"/>
      <c r="B291" s="32"/>
      <c r="C291" s="32"/>
      <c r="D291" s="32"/>
      <c r="E291" s="2"/>
      <c r="F291" s="162"/>
      <c r="G291" s="162"/>
      <c r="H291" s="162"/>
    </row>
    <row r="292" spans="1:8" s="33" customFormat="1" x14ac:dyDescent="0.2">
      <c r="A292" s="158"/>
      <c r="B292" s="32"/>
      <c r="C292" s="32"/>
      <c r="D292" s="32"/>
      <c r="E292" s="2"/>
      <c r="F292" s="162"/>
      <c r="G292" s="162"/>
      <c r="H292" s="162"/>
    </row>
    <row r="293" spans="1:8" s="33" customFormat="1" x14ac:dyDescent="0.2">
      <c r="A293" s="158"/>
      <c r="B293" s="32"/>
      <c r="C293" s="32"/>
      <c r="D293" s="32"/>
      <c r="E293" s="2"/>
      <c r="F293" s="162"/>
      <c r="G293" s="162"/>
      <c r="H293" s="162"/>
    </row>
    <row r="294" spans="1:8" s="33" customFormat="1" x14ac:dyDescent="0.2">
      <c r="A294" s="158"/>
      <c r="B294" s="32"/>
      <c r="C294" s="32"/>
      <c r="D294" s="32"/>
      <c r="E294" s="2"/>
      <c r="F294" s="162"/>
      <c r="G294" s="162"/>
      <c r="H294" s="162"/>
    </row>
    <row r="295" spans="1:8" s="33" customFormat="1" x14ac:dyDescent="0.2">
      <c r="A295" s="158"/>
      <c r="B295" s="32"/>
      <c r="C295" s="32"/>
      <c r="D295" s="32"/>
      <c r="E295" s="2"/>
      <c r="F295" s="162"/>
      <c r="G295" s="162"/>
      <c r="H295" s="162"/>
    </row>
    <row r="296" spans="1:8" s="33" customFormat="1" x14ac:dyDescent="0.2">
      <c r="A296" s="158"/>
      <c r="B296" s="32"/>
      <c r="C296" s="32"/>
      <c r="D296" s="32"/>
      <c r="E296" s="2"/>
      <c r="F296" s="162"/>
      <c r="G296" s="162"/>
      <c r="H296" s="162"/>
    </row>
    <row r="297" spans="1:8" s="33" customFormat="1" x14ac:dyDescent="0.2">
      <c r="A297" s="158"/>
      <c r="B297" s="32"/>
      <c r="C297" s="32"/>
      <c r="D297" s="32"/>
      <c r="E297" s="2"/>
      <c r="F297" s="162"/>
      <c r="G297" s="162"/>
      <c r="H297" s="162"/>
    </row>
    <row r="298" spans="1:8" s="33" customFormat="1" x14ac:dyDescent="0.2">
      <c r="A298" s="158"/>
      <c r="B298" s="32"/>
      <c r="C298" s="32"/>
      <c r="D298" s="32"/>
      <c r="E298" s="2"/>
      <c r="F298" s="162"/>
      <c r="G298" s="162"/>
      <c r="H298" s="162"/>
    </row>
    <row r="299" spans="1:8" s="33" customFormat="1" x14ac:dyDescent="0.2">
      <c r="A299" s="158"/>
      <c r="B299" s="32"/>
      <c r="C299" s="32"/>
      <c r="D299" s="32"/>
      <c r="E299" s="2"/>
      <c r="F299" s="162"/>
      <c r="G299" s="162"/>
      <c r="H299" s="162"/>
    </row>
    <row r="300" spans="1:8" s="33" customFormat="1" x14ac:dyDescent="0.2">
      <c r="A300" s="158"/>
      <c r="B300" s="32"/>
      <c r="C300" s="32"/>
      <c r="D300" s="32"/>
      <c r="E300" s="2"/>
      <c r="F300" s="162"/>
      <c r="G300" s="162"/>
      <c r="H300" s="162"/>
    </row>
    <row r="301" spans="1:8" s="33" customFormat="1" x14ac:dyDescent="0.2">
      <c r="A301" s="158"/>
      <c r="B301" s="32"/>
      <c r="C301" s="32"/>
      <c r="D301" s="32"/>
      <c r="E301" s="2"/>
      <c r="F301" s="162"/>
      <c r="G301" s="162"/>
      <c r="H301" s="162"/>
    </row>
    <row r="302" spans="1:8" s="33" customFormat="1" x14ac:dyDescent="0.2">
      <c r="A302" s="158"/>
      <c r="B302" s="32"/>
      <c r="C302" s="32"/>
      <c r="D302" s="32"/>
      <c r="E302" s="2"/>
      <c r="F302" s="162"/>
      <c r="G302" s="162"/>
      <c r="H302" s="162"/>
    </row>
    <row r="303" spans="1:8" s="33" customFormat="1" x14ac:dyDescent="0.2">
      <c r="A303" s="158"/>
      <c r="B303" s="32"/>
      <c r="C303" s="32"/>
      <c r="D303" s="32"/>
      <c r="E303" s="2"/>
      <c r="F303" s="162"/>
      <c r="G303" s="162"/>
      <c r="H303" s="162"/>
    </row>
    <row r="304" spans="1:8" s="33" customFormat="1" x14ac:dyDescent="0.2">
      <c r="A304" s="158"/>
      <c r="B304" s="32"/>
      <c r="C304" s="32"/>
      <c r="D304" s="32"/>
      <c r="E304" s="2"/>
      <c r="F304" s="162"/>
      <c r="G304" s="162"/>
      <c r="H304" s="162"/>
    </row>
    <row r="305" spans="1:8" s="33" customFormat="1" x14ac:dyDescent="0.2">
      <c r="A305" s="158"/>
      <c r="B305" s="32"/>
      <c r="C305" s="32"/>
      <c r="D305" s="32"/>
      <c r="E305" s="2"/>
      <c r="F305" s="162"/>
      <c r="G305" s="162"/>
      <c r="H305" s="162"/>
    </row>
    <row r="306" spans="1:8" s="33" customFormat="1" x14ac:dyDescent="0.2">
      <c r="A306" s="158"/>
      <c r="B306" s="32"/>
      <c r="C306" s="32"/>
      <c r="D306" s="32"/>
      <c r="E306" s="2"/>
      <c r="F306" s="162"/>
      <c r="G306" s="162"/>
      <c r="H306" s="162"/>
    </row>
    <row r="307" spans="1:8" s="33" customFormat="1" x14ac:dyDescent="0.2">
      <c r="A307" s="158"/>
      <c r="B307" s="32"/>
      <c r="C307" s="32"/>
      <c r="D307" s="32"/>
      <c r="E307" s="2"/>
      <c r="F307" s="162"/>
      <c r="G307" s="162"/>
      <c r="H307" s="162"/>
    </row>
    <row r="308" spans="1:8" s="33" customFormat="1" x14ac:dyDescent="0.2">
      <c r="A308" s="158"/>
      <c r="B308" s="32"/>
      <c r="C308" s="32"/>
      <c r="D308" s="32"/>
      <c r="E308" s="2"/>
      <c r="F308" s="162"/>
      <c r="G308" s="162"/>
      <c r="H308" s="162"/>
    </row>
    <row r="309" spans="1:8" s="33" customFormat="1" x14ac:dyDescent="0.2">
      <c r="A309" s="158"/>
      <c r="B309" s="32"/>
      <c r="C309" s="32"/>
      <c r="D309" s="32"/>
      <c r="E309" s="2"/>
      <c r="F309" s="162"/>
      <c r="G309" s="162"/>
      <c r="H309" s="162"/>
    </row>
    <row r="310" spans="1:8" s="33" customFormat="1" x14ac:dyDescent="0.2">
      <c r="A310" s="158"/>
      <c r="B310" s="32"/>
      <c r="C310" s="32"/>
      <c r="D310" s="32"/>
      <c r="E310" s="2"/>
      <c r="F310" s="162"/>
      <c r="G310" s="162"/>
      <c r="H310" s="162"/>
    </row>
    <row r="311" spans="1:8" s="33" customFormat="1" x14ac:dyDescent="0.2">
      <c r="A311" s="158"/>
      <c r="B311" s="32"/>
      <c r="C311" s="32"/>
      <c r="D311" s="32"/>
      <c r="E311" s="2"/>
      <c r="F311" s="162"/>
      <c r="G311" s="162"/>
      <c r="H311" s="162"/>
    </row>
    <row r="312" spans="1:8" s="33" customFormat="1" x14ac:dyDescent="0.2">
      <c r="A312" s="158"/>
      <c r="B312" s="32"/>
      <c r="C312" s="32"/>
      <c r="D312" s="32"/>
      <c r="E312" s="2"/>
      <c r="F312" s="162"/>
      <c r="G312" s="162"/>
      <c r="H312" s="162"/>
    </row>
    <row r="313" spans="1:8" s="33" customFormat="1" x14ac:dyDescent="0.2">
      <c r="A313" s="158"/>
      <c r="B313" s="32"/>
      <c r="C313" s="32"/>
      <c r="D313" s="32"/>
      <c r="E313" s="2"/>
      <c r="F313" s="162"/>
      <c r="G313" s="162"/>
      <c r="H313" s="162"/>
    </row>
    <row r="314" spans="1:8" s="33" customFormat="1" x14ac:dyDescent="0.2">
      <c r="A314" s="158"/>
      <c r="B314" s="32"/>
      <c r="C314" s="32"/>
      <c r="D314" s="32"/>
      <c r="E314" s="2"/>
      <c r="F314" s="162"/>
      <c r="G314" s="162"/>
      <c r="H314" s="162"/>
    </row>
    <row r="315" spans="1:8" s="33" customFormat="1" x14ac:dyDescent="0.2">
      <c r="A315" s="158"/>
      <c r="B315" s="32"/>
      <c r="C315" s="32"/>
      <c r="D315" s="32"/>
      <c r="E315" s="2"/>
      <c r="F315" s="162"/>
      <c r="G315" s="162"/>
      <c r="H315" s="162"/>
    </row>
    <row r="316" spans="1:8" s="33" customFormat="1" x14ac:dyDescent="0.2">
      <c r="A316" s="158"/>
      <c r="B316" s="32"/>
      <c r="C316" s="32"/>
      <c r="D316" s="32"/>
      <c r="E316" s="2"/>
      <c r="F316" s="162"/>
      <c r="G316" s="162"/>
      <c r="H316" s="162"/>
    </row>
    <row r="317" spans="1:8" s="33" customFormat="1" x14ac:dyDescent="0.2">
      <c r="A317" s="158"/>
      <c r="B317" s="32"/>
      <c r="C317" s="32"/>
      <c r="D317" s="32"/>
      <c r="E317" s="2"/>
      <c r="F317" s="162"/>
      <c r="G317" s="162"/>
      <c r="H317" s="162"/>
    </row>
    <row r="318" spans="1:8" s="33" customFormat="1" x14ac:dyDescent="0.2">
      <c r="A318" s="158"/>
      <c r="B318" s="32"/>
      <c r="C318" s="32"/>
      <c r="D318" s="32"/>
      <c r="E318" s="2"/>
      <c r="F318" s="162"/>
      <c r="G318" s="162"/>
      <c r="H318" s="162"/>
    </row>
    <row r="319" spans="1:8" s="33" customFormat="1" x14ac:dyDescent="0.2">
      <c r="A319" s="158"/>
      <c r="B319" s="32"/>
      <c r="C319" s="32"/>
      <c r="D319" s="32"/>
      <c r="E319" s="2"/>
      <c r="F319" s="162"/>
      <c r="G319" s="162"/>
      <c r="H319" s="162"/>
    </row>
    <row r="320" spans="1:8" s="33" customFormat="1" x14ac:dyDescent="0.2">
      <c r="A320" s="158"/>
      <c r="B320" s="32"/>
      <c r="C320" s="32"/>
      <c r="D320" s="32"/>
      <c r="E320" s="2"/>
      <c r="F320" s="162"/>
      <c r="G320" s="162"/>
      <c r="H320" s="162"/>
    </row>
    <row r="321" spans="1:8" s="33" customFormat="1" x14ac:dyDescent="0.2">
      <c r="A321" s="158"/>
      <c r="B321" s="32"/>
      <c r="C321" s="32"/>
      <c r="D321" s="32"/>
      <c r="E321" s="2"/>
      <c r="F321" s="162"/>
      <c r="G321" s="162"/>
      <c r="H321" s="162"/>
    </row>
    <row r="322" spans="1:8" s="33" customFormat="1" x14ac:dyDescent="0.2">
      <c r="A322" s="158"/>
      <c r="B322" s="32"/>
      <c r="C322" s="32"/>
      <c r="D322" s="32"/>
      <c r="E322" s="2"/>
      <c r="F322" s="162"/>
      <c r="G322" s="162"/>
      <c r="H322" s="162"/>
    </row>
    <row r="323" spans="1:8" s="33" customFormat="1" x14ac:dyDescent="0.2">
      <c r="A323" s="158"/>
      <c r="B323" s="32"/>
      <c r="C323" s="32"/>
      <c r="D323" s="32"/>
      <c r="E323" s="2"/>
      <c r="F323" s="162"/>
      <c r="G323" s="162"/>
      <c r="H323" s="162"/>
    </row>
    <row r="324" spans="1:8" s="33" customFormat="1" x14ac:dyDescent="0.2">
      <c r="A324" s="158"/>
      <c r="B324" s="32"/>
      <c r="C324" s="32"/>
      <c r="D324" s="32"/>
      <c r="E324" s="2"/>
      <c r="F324" s="162"/>
      <c r="G324" s="162"/>
      <c r="H324" s="162"/>
    </row>
    <row r="325" spans="1:8" s="33" customFormat="1" x14ac:dyDescent="0.2">
      <c r="A325" s="158"/>
      <c r="B325" s="32"/>
      <c r="C325" s="32"/>
      <c r="D325" s="32"/>
      <c r="E325" s="2"/>
      <c r="F325" s="162"/>
      <c r="G325" s="162"/>
      <c r="H325" s="162"/>
    </row>
    <row r="326" spans="1:8" s="33" customFormat="1" x14ac:dyDescent="0.2">
      <c r="A326" s="158"/>
      <c r="B326" s="32"/>
      <c r="C326" s="32"/>
      <c r="D326" s="32"/>
      <c r="E326" s="2"/>
      <c r="F326" s="162"/>
      <c r="G326" s="162"/>
      <c r="H326" s="162"/>
    </row>
    <row r="327" spans="1:8" s="33" customFormat="1" x14ac:dyDescent="0.2">
      <c r="A327" s="158"/>
      <c r="B327" s="32"/>
      <c r="C327" s="32"/>
      <c r="D327" s="32"/>
      <c r="E327" s="2"/>
      <c r="F327" s="162"/>
      <c r="G327" s="162"/>
      <c r="H327" s="162"/>
    </row>
    <row r="328" spans="1:8" s="33" customFormat="1" x14ac:dyDescent="0.2">
      <c r="A328" s="158"/>
      <c r="B328" s="32"/>
      <c r="C328" s="32"/>
      <c r="D328" s="32"/>
      <c r="E328" s="2"/>
      <c r="F328" s="162"/>
      <c r="G328" s="162"/>
      <c r="H328" s="162"/>
    </row>
    <row r="329" spans="1:8" s="33" customFormat="1" x14ac:dyDescent="0.2">
      <c r="A329" s="158"/>
      <c r="B329" s="32"/>
      <c r="C329" s="32"/>
      <c r="D329" s="32"/>
      <c r="E329" s="2"/>
      <c r="F329" s="162"/>
      <c r="G329" s="162"/>
      <c r="H329" s="162"/>
    </row>
    <row r="330" spans="1:8" s="33" customFormat="1" x14ac:dyDescent="0.2">
      <c r="A330" s="158"/>
      <c r="B330" s="32"/>
      <c r="C330" s="32"/>
      <c r="D330" s="32"/>
      <c r="E330" s="2"/>
      <c r="F330" s="162"/>
      <c r="G330" s="162"/>
      <c r="H330" s="162"/>
    </row>
    <row r="331" spans="1:8" s="33" customFormat="1" x14ac:dyDescent="0.2">
      <c r="A331" s="158"/>
      <c r="B331" s="32"/>
      <c r="C331" s="32"/>
      <c r="D331" s="32"/>
      <c r="E331" s="2"/>
      <c r="F331" s="162"/>
      <c r="G331" s="162"/>
      <c r="H331" s="162"/>
    </row>
    <row r="332" spans="1:8" s="33" customFormat="1" x14ac:dyDescent="0.2">
      <c r="A332" s="158"/>
      <c r="B332" s="32"/>
      <c r="C332" s="32"/>
      <c r="D332" s="32"/>
      <c r="E332" s="2"/>
      <c r="F332" s="162"/>
      <c r="G332" s="162"/>
      <c r="H332" s="162"/>
    </row>
    <row r="333" spans="1:8" s="33" customFormat="1" x14ac:dyDescent="0.2">
      <c r="A333" s="158"/>
      <c r="B333" s="32"/>
      <c r="C333" s="32"/>
      <c r="D333" s="32"/>
      <c r="E333" s="2"/>
      <c r="F333" s="162"/>
      <c r="G333" s="162"/>
      <c r="H333" s="162"/>
    </row>
    <row r="334" spans="1:8" s="33" customFormat="1" x14ac:dyDescent="0.2">
      <c r="A334" s="158"/>
      <c r="B334" s="32"/>
      <c r="C334" s="32"/>
      <c r="D334" s="32"/>
      <c r="E334" s="2"/>
      <c r="F334" s="162"/>
      <c r="G334" s="162"/>
      <c r="H334" s="162"/>
    </row>
    <row r="335" spans="1:8" s="33" customFormat="1" x14ac:dyDescent="0.2">
      <c r="A335" s="158"/>
      <c r="B335" s="32"/>
      <c r="C335" s="32"/>
      <c r="D335" s="32"/>
      <c r="E335" s="2"/>
      <c r="F335" s="162"/>
      <c r="G335" s="162"/>
      <c r="H335" s="162"/>
    </row>
    <row r="336" spans="1:8" s="33" customFormat="1" x14ac:dyDescent="0.2">
      <c r="A336" s="158"/>
      <c r="B336" s="32"/>
      <c r="C336" s="32"/>
      <c r="D336" s="32"/>
      <c r="E336" s="2"/>
      <c r="F336" s="162"/>
      <c r="G336" s="162"/>
      <c r="H336" s="162"/>
    </row>
    <row r="337" spans="1:8" s="33" customFormat="1" x14ac:dyDescent="0.2">
      <c r="A337" s="158"/>
      <c r="B337" s="32"/>
      <c r="C337" s="32"/>
      <c r="D337" s="32"/>
      <c r="E337" s="2"/>
      <c r="F337" s="162"/>
      <c r="G337" s="162"/>
      <c r="H337" s="162"/>
    </row>
    <row r="338" spans="1:8" s="33" customFormat="1" x14ac:dyDescent="0.2">
      <c r="A338" s="158"/>
      <c r="B338" s="32"/>
      <c r="C338" s="32"/>
      <c r="D338" s="32"/>
      <c r="E338" s="2"/>
      <c r="F338" s="162"/>
      <c r="G338" s="162"/>
      <c r="H338" s="162"/>
    </row>
    <row r="339" spans="1:8" s="33" customFormat="1" x14ac:dyDescent="0.2">
      <c r="A339" s="158"/>
      <c r="B339" s="32"/>
      <c r="C339" s="32"/>
      <c r="D339" s="32"/>
      <c r="E339" s="2"/>
      <c r="F339" s="162"/>
      <c r="G339" s="162"/>
      <c r="H339" s="162"/>
    </row>
    <row r="340" spans="1:8" s="33" customFormat="1" x14ac:dyDescent="0.2">
      <c r="A340" s="158"/>
      <c r="B340" s="32"/>
      <c r="C340" s="32"/>
      <c r="D340" s="32"/>
      <c r="E340" s="2"/>
      <c r="F340" s="162"/>
      <c r="G340" s="162"/>
      <c r="H340" s="162"/>
    </row>
    <row r="341" spans="1:8" s="33" customFormat="1" x14ac:dyDescent="0.2">
      <c r="A341" s="158"/>
      <c r="B341" s="32"/>
      <c r="C341" s="32"/>
      <c r="D341" s="32"/>
      <c r="E341" s="2"/>
      <c r="F341" s="162"/>
      <c r="G341" s="162"/>
      <c r="H341" s="162"/>
    </row>
    <row r="342" spans="1:8" s="33" customFormat="1" x14ac:dyDescent="0.2">
      <c r="A342" s="158"/>
      <c r="B342" s="32"/>
      <c r="C342" s="32"/>
      <c r="D342" s="32"/>
      <c r="E342" s="2"/>
      <c r="F342" s="162"/>
      <c r="G342" s="162"/>
      <c r="H342" s="162"/>
    </row>
    <row r="343" spans="1:8" s="33" customFormat="1" x14ac:dyDescent="0.2">
      <c r="A343" s="158"/>
      <c r="B343" s="32"/>
      <c r="C343" s="32"/>
      <c r="D343" s="32"/>
      <c r="E343" s="2"/>
      <c r="F343" s="162"/>
      <c r="G343" s="162"/>
      <c r="H343" s="162"/>
    </row>
    <row r="344" spans="1:8" s="33" customFormat="1" x14ac:dyDescent="0.2">
      <c r="A344" s="158"/>
      <c r="B344" s="32"/>
      <c r="C344" s="32"/>
      <c r="D344" s="32"/>
      <c r="E344" s="2"/>
      <c r="F344" s="162"/>
      <c r="G344" s="162"/>
      <c r="H344" s="162"/>
    </row>
    <row r="345" spans="1:8" s="33" customFormat="1" x14ac:dyDescent="0.2">
      <c r="A345" s="158"/>
      <c r="B345" s="32"/>
      <c r="C345" s="32"/>
      <c r="D345" s="32"/>
      <c r="E345" s="2"/>
      <c r="F345" s="162"/>
      <c r="G345" s="162"/>
      <c r="H345" s="162"/>
    </row>
    <row r="346" spans="1:8" s="33" customFormat="1" x14ac:dyDescent="0.2">
      <c r="A346" s="158"/>
      <c r="B346" s="32"/>
      <c r="C346" s="32"/>
      <c r="D346" s="32"/>
      <c r="E346" s="2"/>
      <c r="F346" s="162"/>
      <c r="G346" s="162"/>
      <c r="H346" s="162"/>
    </row>
    <row r="347" spans="1:8" s="33" customFormat="1" x14ac:dyDescent="0.2">
      <c r="A347" s="158"/>
      <c r="B347" s="32"/>
      <c r="C347" s="32"/>
      <c r="D347" s="32"/>
      <c r="E347" s="2"/>
      <c r="F347" s="162"/>
      <c r="G347" s="162"/>
      <c r="H347" s="162"/>
    </row>
    <row r="348" spans="1:8" s="33" customFormat="1" x14ac:dyDescent="0.2">
      <c r="A348" s="158"/>
      <c r="B348" s="32"/>
      <c r="C348" s="32"/>
      <c r="D348" s="32"/>
      <c r="E348" s="2"/>
      <c r="F348" s="162"/>
      <c r="G348" s="162"/>
      <c r="H348" s="162"/>
    </row>
    <row r="349" spans="1:8" s="33" customFormat="1" x14ac:dyDescent="0.2">
      <c r="A349" s="158"/>
      <c r="B349" s="32"/>
      <c r="C349" s="32"/>
      <c r="D349" s="32"/>
      <c r="E349" s="2"/>
      <c r="F349" s="162"/>
      <c r="G349" s="162"/>
      <c r="H349" s="162"/>
    </row>
    <row r="350" spans="1:8" s="33" customFormat="1" x14ac:dyDescent="0.2">
      <c r="A350" s="158"/>
      <c r="B350" s="32"/>
      <c r="C350" s="32"/>
      <c r="D350" s="32"/>
      <c r="E350" s="2"/>
      <c r="F350" s="162"/>
      <c r="G350" s="162"/>
      <c r="H350" s="162"/>
    </row>
    <row r="351" spans="1:8" s="33" customFormat="1" x14ac:dyDescent="0.2">
      <c r="A351" s="158"/>
      <c r="B351" s="32"/>
      <c r="C351" s="32"/>
      <c r="D351" s="32"/>
      <c r="E351" s="2"/>
      <c r="F351" s="162"/>
      <c r="G351" s="162"/>
      <c r="H351" s="162"/>
    </row>
    <row r="352" spans="1:8" s="33" customFormat="1" x14ac:dyDescent="0.2">
      <c r="A352" s="158"/>
      <c r="B352" s="32"/>
      <c r="C352" s="32"/>
      <c r="D352" s="32"/>
      <c r="E352" s="2"/>
      <c r="F352" s="162"/>
      <c r="G352" s="162"/>
      <c r="H352" s="162"/>
    </row>
    <row r="353" spans="1:8" s="33" customFormat="1" x14ac:dyDescent="0.2">
      <c r="A353" s="158"/>
      <c r="B353" s="32"/>
      <c r="C353" s="32"/>
      <c r="D353" s="32"/>
      <c r="E353" s="2"/>
      <c r="F353" s="162"/>
      <c r="G353" s="162"/>
      <c r="H353" s="162"/>
    </row>
    <row r="354" spans="1:8" s="33" customFormat="1" x14ac:dyDescent="0.2">
      <c r="A354" s="158"/>
      <c r="B354" s="32"/>
      <c r="C354" s="32"/>
      <c r="D354" s="32"/>
      <c r="E354" s="2"/>
      <c r="F354" s="162"/>
      <c r="G354" s="162"/>
      <c r="H354" s="162"/>
    </row>
    <row r="355" spans="1:8" s="33" customFormat="1" x14ac:dyDescent="0.2">
      <c r="A355" s="158"/>
      <c r="B355" s="32"/>
      <c r="C355" s="32"/>
      <c r="D355" s="32"/>
      <c r="E355" s="2"/>
      <c r="F355" s="162"/>
      <c r="G355" s="162"/>
      <c r="H355" s="162"/>
    </row>
    <row r="356" spans="1:8" s="33" customFormat="1" x14ac:dyDescent="0.2">
      <c r="A356" s="158"/>
      <c r="B356" s="32"/>
      <c r="C356" s="32"/>
      <c r="D356" s="32"/>
      <c r="E356" s="2"/>
      <c r="F356" s="162"/>
      <c r="G356" s="162"/>
      <c r="H356" s="162"/>
    </row>
    <row r="357" spans="1:8" s="33" customFormat="1" x14ac:dyDescent="0.2">
      <c r="A357" s="158"/>
      <c r="B357" s="32"/>
      <c r="C357" s="32"/>
      <c r="D357" s="32"/>
      <c r="E357" s="2"/>
      <c r="F357" s="162"/>
      <c r="G357" s="162"/>
      <c r="H357" s="162"/>
    </row>
    <row r="358" spans="1:8" s="33" customFormat="1" x14ac:dyDescent="0.2">
      <c r="A358" s="158"/>
      <c r="B358" s="32"/>
      <c r="C358" s="32"/>
      <c r="D358" s="32"/>
      <c r="E358" s="2"/>
      <c r="F358" s="162"/>
      <c r="G358" s="162"/>
      <c r="H358" s="162"/>
    </row>
    <row r="359" spans="1:8" s="33" customFormat="1" x14ac:dyDescent="0.2">
      <c r="A359" s="158"/>
      <c r="B359" s="32"/>
      <c r="C359" s="32"/>
      <c r="D359" s="32"/>
      <c r="E359" s="2"/>
      <c r="F359" s="162"/>
      <c r="G359" s="162"/>
      <c r="H359" s="162"/>
    </row>
    <row r="360" spans="1:8" s="33" customFormat="1" x14ac:dyDescent="0.2">
      <c r="A360" s="158"/>
      <c r="B360" s="32"/>
      <c r="C360" s="32"/>
      <c r="D360" s="32"/>
      <c r="E360" s="2"/>
      <c r="F360" s="162"/>
      <c r="G360" s="162"/>
      <c r="H360" s="162"/>
    </row>
    <row r="361" spans="1:8" s="33" customFormat="1" x14ac:dyDescent="0.2">
      <c r="A361" s="158"/>
      <c r="B361" s="32"/>
      <c r="C361" s="32"/>
      <c r="D361" s="32"/>
      <c r="E361" s="2"/>
      <c r="F361" s="162"/>
      <c r="G361" s="162"/>
      <c r="H361" s="162"/>
    </row>
    <row r="362" spans="1:8" s="33" customFormat="1" x14ac:dyDescent="0.2">
      <c r="A362" s="158"/>
      <c r="B362" s="32"/>
      <c r="C362" s="32"/>
      <c r="D362" s="32"/>
      <c r="E362" s="2"/>
      <c r="F362" s="162"/>
      <c r="G362" s="162"/>
      <c r="H362" s="162"/>
    </row>
    <row r="363" spans="1:8" s="33" customFormat="1" x14ac:dyDescent="0.2">
      <c r="A363" s="158"/>
      <c r="B363" s="32"/>
      <c r="C363" s="32"/>
      <c r="D363" s="32"/>
      <c r="E363" s="2"/>
      <c r="F363" s="162"/>
      <c r="G363" s="162"/>
      <c r="H363" s="162"/>
    </row>
    <row r="364" spans="1:8" s="33" customFormat="1" x14ac:dyDescent="0.2">
      <c r="A364" s="158"/>
      <c r="B364" s="32"/>
      <c r="C364" s="32"/>
      <c r="D364" s="32"/>
      <c r="E364" s="2"/>
      <c r="F364" s="162"/>
      <c r="G364" s="162"/>
      <c r="H364" s="162"/>
    </row>
    <row r="365" spans="1:8" s="33" customFormat="1" x14ac:dyDescent="0.2">
      <c r="A365" s="158"/>
      <c r="B365" s="32"/>
      <c r="C365" s="32"/>
      <c r="D365" s="32"/>
      <c r="E365" s="2"/>
      <c r="F365" s="162"/>
      <c r="G365" s="162"/>
      <c r="H365" s="162"/>
    </row>
    <row r="366" spans="1:8" s="33" customFormat="1" x14ac:dyDescent="0.2">
      <c r="A366" s="158"/>
      <c r="B366" s="32"/>
      <c r="C366" s="32"/>
      <c r="D366" s="32"/>
      <c r="E366" s="2"/>
      <c r="F366" s="162"/>
      <c r="G366" s="162"/>
      <c r="H366" s="162"/>
    </row>
    <row r="367" spans="1:8" s="33" customFormat="1" x14ac:dyDescent="0.2">
      <c r="A367" s="158"/>
      <c r="B367" s="32"/>
      <c r="C367" s="32"/>
      <c r="D367" s="32"/>
      <c r="E367" s="2"/>
      <c r="F367" s="162"/>
      <c r="G367" s="162"/>
      <c r="H367" s="162"/>
    </row>
    <row r="368" spans="1:8" s="33" customFormat="1" x14ac:dyDescent="0.2">
      <c r="A368" s="158"/>
      <c r="B368" s="32"/>
      <c r="C368" s="32"/>
      <c r="D368" s="32"/>
      <c r="E368" s="2"/>
      <c r="F368" s="162"/>
      <c r="G368" s="162"/>
      <c r="H368" s="162"/>
    </row>
    <row r="369" spans="1:8" s="33" customFormat="1" x14ac:dyDescent="0.2">
      <c r="A369" s="158"/>
      <c r="B369" s="32"/>
      <c r="C369" s="32"/>
      <c r="D369" s="32"/>
      <c r="E369" s="2"/>
      <c r="F369" s="162"/>
      <c r="G369" s="162"/>
      <c r="H369" s="162"/>
    </row>
    <row r="370" spans="1:8" s="33" customFormat="1" x14ac:dyDescent="0.2">
      <c r="A370" s="158"/>
      <c r="B370" s="32"/>
      <c r="C370" s="32"/>
      <c r="D370" s="32"/>
      <c r="E370" s="2"/>
      <c r="F370" s="162"/>
      <c r="G370" s="162"/>
      <c r="H370" s="162"/>
    </row>
    <row r="371" spans="1:8" s="33" customFormat="1" x14ac:dyDescent="0.2">
      <c r="A371" s="158"/>
      <c r="B371" s="32"/>
      <c r="C371" s="32"/>
      <c r="D371" s="32"/>
      <c r="E371" s="2"/>
      <c r="F371" s="162"/>
      <c r="G371" s="162"/>
      <c r="H371" s="162"/>
    </row>
    <row r="372" spans="1:8" s="33" customFormat="1" x14ac:dyDescent="0.2">
      <c r="A372" s="158"/>
      <c r="B372" s="32"/>
      <c r="C372" s="32"/>
      <c r="D372" s="32"/>
      <c r="E372" s="2"/>
      <c r="F372" s="162"/>
      <c r="G372" s="162"/>
      <c r="H372" s="162"/>
    </row>
    <row r="373" spans="1:8" s="33" customFormat="1" x14ac:dyDescent="0.2">
      <c r="A373" s="158"/>
      <c r="B373" s="32"/>
      <c r="C373" s="32"/>
      <c r="D373" s="32"/>
      <c r="E373" s="2"/>
      <c r="F373" s="162"/>
      <c r="G373" s="162"/>
      <c r="H373" s="162"/>
    </row>
    <row r="374" spans="1:8" s="33" customFormat="1" x14ac:dyDescent="0.2">
      <c r="A374" s="158"/>
      <c r="B374" s="32"/>
      <c r="C374" s="32"/>
      <c r="D374" s="32"/>
      <c r="E374" s="2"/>
      <c r="F374" s="162"/>
      <c r="G374" s="162"/>
      <c r="H374" s="162"/>
    </row>
    <row r="375" spans="1:8" s="33" customFormat="1" x14ac:dyDescent="0.2">
      <c r="A375" s="158"/>
      <c r="B375" s="32"/>
      <c r="C375" s="32"/>
      <c r="D375" s="32"/>
      <c r="E375" s="2"/>
      <c r="F375" s="162"/>
      <c r="G375" s="162"/>
      <c r="H375" s="162"/>
    </row>
    <row r="376" spans="1:8" s="33" customFormat="1" x14ac:dyDescent="0.2">
      <c r="A376" s="158"/>
      <c r="B376" s="32"/>
      <c r="C376" s="32"/>
      <c r="D376" s="32"/>
      <c r="E376" s="2"/>
      <c r="F376" s="162"/>
      <c r="G376" s="162"/>
      <c r="H376" s="162"/>
    </row>
    <row r="377" spans="1:8" s="33" customFormat="1" x14ac:dyDescent="0.2">
      <c r="A377" s="158"/>
      <c r="B377" s="32"/>
      <c r="C377" s="32"/>
      <c r="D377" s="32"/>
      <c r="E377" s="2"/>
      <c r="F377" s="162"/>
      <c r="G377" s="162"/>
      <c r="H377" s="162"/>
    </row>
    <row r="378" spans="1:8" s="33" customFormat="1" x14ac:dyDescent="0.2">
      <c r="A378" s="158"/>
      <c r="B378" s="32"/>
      <c r="C378" s="32"/>
      <c r="D378" s="32"/>
      <c r="E378" s="2"/>
      <c r="F378" s="162"/>
      <c r="G378" s="162"/>
      <c r="H378" s="162"/>
    </row>
    <row r="379" spans="1:8" s="33" customFormat="1" x14ac:dyDescent="0.2">
      <c r="A379" s="158"/>
      <c r="B379" s="32"/>
      <c r="C379" s="32"/>
      <c r="D379" s="32"/>
      <c r="E379" s="2"/>
      <c r="F379" s="162"/>
      <c r="G379" s="162"/>
      <c r="H379" s="162"/>
    </row>
    <row r="380" spans="1:8" s="33" customFormat="1" x14ac:dyDescent="0.2">
      <c r="A380" s="158"/>
      <c r="B380" s="32"/>
      <c r="C380" s="32"/>
      <c r="D380" s="32"/>
      <c r="E380" s="2"/>
      <c r="F380" s="162"/>
      <c r="G380" s="162"/>
      <c r="H380" s="162"/>
    </row>
    <row r="381" spans="1:8" s="33" customFormat="1" x14ac:dyDescent="0.2">
      <c r="A381" s="158"/>
      <c r="B381" s="32"/>
      <c r="C381" s="32"/>
      <c r="D381" s="32"/>
      <c r="E381" s="2"/>
      <c r="F381" s="162"/>
      <c r="G381" s="162"/>
      <c r="H381" s="162"/>
    </row>
    <row r="382" spans="1:8" s="33" customFormat="1" x14ac:dyDescent="0.2">
      <c r="A382" s="158"/>
      <c r="B382" s="32"/>
      <c r="C382" s="32"/>
      <c r="D382" s="32"/>
      <c r="E382" s="2"/>
      <c r="F382" s="162"/>
      <c r="G382" s="162"/>
      <c r="H382" s="162"/>
    </row>
    <row r="383" spans="1:8" s="33" customFormat="1" x14ac:dyDescent="0.2">
      <c r="A383" s="158"/>
      <c r="B383" s="32"/>
      <c r="C383" s="32"/>
      <c r="D383" s="32"/>
      <c r="E383" s="2"/>
      <c r="F383" s="162"/>
      <c r="G383" s="162"/>
      <c r="H383" s="162"/>
    </row>
    <row r="384" spans="1:8" s="33" customFormat="1" x14ac:dyDescent="0.2">
      <c r="A384" s="158"/>
      <c r="B384" s="32"/>
      <c r="C384" s="32"/>
      <c r="D384" s="32"/>
      <c r="E384" s="2"/>
      <c r="F384" s="162"/>
      <c r="G384" s="162"/>
      <c r="H384" s="162"/>
    </row>
    <row r="385" spans="1:8" s="33" customFormat="1" x14ac:dyDescent="0.2">
      <c r="A385" s="158"/>
      <c r="B385" s="32"/>
      <c r="C385" s="32"/>
      <c r="D385" s="32"/>
      <c r="E385" s="2"/>
      <c r="F385" s="162"/>
      <c r="G385" s="162"/>
      <c r="H385" s="162"/>
    </row>
    <row r="386" spans="1:8" s="33" customFormat="1" x14ac:dyDescent="0.2">
      <c r="A386" s="158"/>
      <c r="B386" s="32"/>
      <c r="C386" s="32"/>
      <c r="D386" s="32"/>
      <c r="E386" s="2"/>
      <c r="F386" s="162"/>
      <c r="G386" s="162"/>
      <c r="H386" s="162"/>
    </row>
    <row r="387" spans="1:8" s="33" customFormat="1" x14ac:dyDescent="0.2">
      <c r="A387" s="158"/>
      <c r="B387" s="32"/>
      <c r="C387" s="32"/>
      <c r="D387" s="32"/>
      <c r="E387" s="2"/>
      <c r="F387" s="162"/>
      <c r="G387" s="162"/>
      <c r="H387" s="162"/>
    </row>
    <row r="388" spans="1:8" s="33" customFormat="1" x14ac:dyDescent="0.2">
      <c r="A388" s="158"/>
      <c r="B388" s="32"/>
      <c r="C388" s="32"/>
      <c r="D388" s="32"/>
      <c r="E388" s="2"/>
      <c r="F388" s="162"/>
      <c r="G388" s="162"/>
      <c r="H388" s="162"/>
    </row>
    <row r="389" spans="1:8" s="33" customFormat="1" x14ac:dyDescent="0.2">
      <c r="A389" s="158"/>
      <c r="B389" s="32"/>
      <c r="C389" s="32"/>
      <c r="D389" s="32"/>
      <c r="E389" s="2"/>
      <c r="F389" s="162"/>
      <c r="G389" s="162"/>
      <c r="H389" s="162"/>
    </row>
    <row r="390" spans="1:8" s="33" customFormat="1" x14ac:dyDescent="0.2">
      <c r="A390" s="158"/>
      <c r="B390" s="32"/>
      <c r="C390" s="32"/>
      <c r="D390" s="32"/>
      <c r="E390" s="2"/>
      <c r="F390" s="162"/>
      <c r="G390" s="162"/>
      <c r="H390" s="162"/>
    </row>
    <row r="391" spans="1:8" s="33" customFormat="1" x14ac:dyDescent="0.2">
      <c r="A391" s="158"/>
      <c r="B391" s="32"/>
      <c r="C391" s="32"/>
      <c r="D391" s="32"/>
      <c r="E391" s="2"/>
      <c r="F391" s="162"/>
      <c r="G391" s="162"/>
      <c r="H391" s="162"/>
    </row>
    <row r="392" spans="1:8" s="33" customFormat="1" x14ac:dyDescent="0.2">
      <c r="A392" s="158"/>
      <c r="B392" s="32"/>
      <c r="C392" s="32"/>
      <c r="D392" s="32"/>
      <c r="E392" s="2"/>
      <c r="F392" s="162"/>
      <c r="G392" s="162"/>
      <c r="H392" s="162"/>
    </row>
    <row r="393" spans="1:8" s="33" customFormat="1" x14ac:dyDescent="0.2">
      <c r="A393" s="158"/>
      <c r="B393" s="32"/>
      <c r="C393" s="32"/>
      <c r="D393" s="32"/>
      <c r="E393" s="2"/>
      <c r="F393" s="162"/>
      <c r="G393" s="162"/>
      <c r="H393" s="162"/>
    </row>
    <row r="394" spans="1:8" s="33" customFormat="1" x14ac:dyDescent="0.2">
      <c r="A394" s="158"/>
      <c r="B394" s="32"/>
      <c r="C394" s="32"/>
      <c r="D394" s="32"/>
      <c r="E394" s="2"/>
      <c r="F394" s="162"/>
      <c r="G394" s="162"/>
      <c r="H394" s="162"/>
    </row>
    <row r="395" spans="1:8" s="33" customFormat="1" x14ac:dyDescent="0.2">
      <c r="A395" s="158"/>
      <c r="B395" s="32"/>
      <c r="C395" s="32"/>
      <c r="D395" s="32"/>
      <c r="E395" s="2"/>
      <c r="F395" s="162"/>
      <c r="G395" s="162"/>
      <c r="H395" s="162"/>
    </row>
    <row r="396" spans="1:8" s="33" customFormat="1" x14ac:dyDescent="0.2">
      <c r="A396" s="158"/>
      <c r="B396" s="32"/>
      <c r="C396" s="32"/>
      <c r="D396" s="32"/>
      <c r="E396" s="2"/>
      <c r="F396" s="162"/>
      <c r="G396" s="162"/>
      <c r="H396" s="162"/>
    </row>
    <row r="397" spans="1:8" s="33" customFormat="1" x14ac:dyDescent="0.2">
      <c r="A397" s="158"/>
      <c r="B397" s="32"/>
      <c r="C397" s="32"/>
      <c r="D397" s="32"/>
      <c r="E397" s="2"/>
      <c r="F397" s="162"/>
      <c r="G397" s="162"/>
      <c r="H397" s="162"/>
    </row>
    <row r="398" spans="1:8" s="33" customFormat="1" x14ac:dyDescent="0.2">
      <c r="A398" s="158"/>
      <c r="B398" s="32"/>
      <c r="C398" s="32"/>
      <c r="D398" s="32"/>
      <c r="E398" s="2"/>
      <c r="F398" s="162"/>
      <c r="G398" s="162"/>
      <c r="H398" s="162"/>
    </row>
    <row r="399" spans="1:8" s="33" customFormat="1" x14ac:dyDescent="0.2">
      <c r="A399" s="158"/>
      <c r="B399" s="32"/>
      <c r="C399" s="32"/>
      <c r="D399" s="32"/>
      <c r="E399" s="2"/>
      <c r="F399" s="162"/>
      <c r="G399" s="162"/>
      <c r="H399" s="162"/>
    </row>
    <row r="400" spans="1:8" s="33" customFormat="1" x14ac:dyDescent="0.2">
      <c r="A400" s="158"/>
      <c r="B400" s="32"/>
      <c r="C400" s="32"/>
      <c r="D400" s="32"/>
      <c r="E400" s="2"/>
      <c r="F400" s="162"/>
      <c r="G400" s="162"/>
      <c r="H400" s="162"/>
    </row>
    <row r="401" spans="1:8" s="33" customFormat="1" x14ac:dyDescent="0.2">
      <c r="A401" s="158"/>
      <c r="B401" s="32"/>
      <c r="C401" s="32"/>
      <c r="D401" s="32"/>
      <c r="E401" s="2"/>
      <c r="F401" s="162"/>
      <c r="G401" s="162"/>
      <c r="H401" s="162"/>
    </row>
    <row r="402" spans="1:8" s="33" customFormat="1" x14ac:dyDescent="0.2">
      <c r="A402" s="158"/>
      <c r="B402" s="32"/>
      <c r="C402" s="32"/>
      <c r="D402" s="32"/>
      <c r="E402" s="2"/>
      <c r="F402" s="162"/>
      <c r="G402" s="162"/>
      <c r="H402" s="162"/>
    </row>
    <row r="403" spans="1:8" s="33" customFormat="1" x14ac:dyDescent="0.2">
      <c r="A403" s="158"/>
      <c r="B403" s="32"/>
      <c r="C403" s="32"/>
      <c r="D403" s="32"/>
      <c r="E403" s="2"/>
      <c r="F403" s="162"/>
      <c r="G403" s="162"/>
      <c r="H403" s="162"/>
    </row>
    <row r="404" spans="1:8" s="33" customFormat="1" x14ac:dyDescent="0.2">
      <c r="A404" s="158"/>
      <c r="B404" s="32"/>
      <c r="C404" s="32"/>
      <c r="D404" s="32"/>
      <c r="E404" s="2"/>
      <c r="F404" s="162"/>
      <c r="G404" s="162"/>
      <c r="H404" s="162"/>
    </row>
    <row r="405" spans="1:8" s="33" customFormat="1" x14ac:dyDescent="0.2">
      <c r="A405" s="158"/>
      <c r="B405" s="32"/>
      <c r="C405" s="32"/>
      <c r="D405" s="32"/>
      <c r="E405" s="2"/>
      <c r="F405" s="162"/>
      <c r="G405" s="162"/>
      <c r="H405" s="162"/>
    </row>
    <row r="406" spans="1:8" s="33" customFormat="1" x14ac:dyDescent="0.2">
      <c r="A406" s="158"/>
      <c r="B406" s="32"/>
      <c r="C406" s="32"/>
      <c r="D406" s="32"/>
      <c r="E406" s="2"/>
      <c r="F406" s="162"/>
      <c r="G406" s="162"/>
      <c r="H406" s="162"/>
    </row>
    <row r="407" spans="1:8" s="33" customFormat="1" x14ac:dyDescent="0.2">
      <c r="A407" s="158"/>
      <c r="B407" s="32"/>
      <c r="C407" s="32"/>
      <c r="D407" s="32"/>
      <c r="E407" s="2"/>
      <c r="F407" s="162"/>
      <c r="G407" s="162"/>
      <c r="H407" s="162"/>
    </row>
    <row r="408" spans="1:8" s="33" customFormat="1" x14ac:dyDescent="0.2">
      <c r="A408" s="158"/>
      <c r="B408" s="32"/>
      <c r="C408" s="32"/>
      <c r="D408" s="32"/>
      <c r="E408" s="2"/>
      <c r="F408" s="162"/>
      <c r="G408" s="162"/>
      <c r="H408" s="162"/>
    </row>
    <row r="409" spans="1:8" s="33" customFormat="1" x14ac:dyDescent="0.2">
      <c r="A409" s="158"/>
      <c r="B409" s="32"/>
      <c r="C409" s="32"/>
      <c r="D409" s="32"/>
      <c r="E409" s="2"/>
      <c r="F409" s="162"/>
      <c r="G409" s="162"/>
      <c r="H409" s="162"/>
    </row>
    <row r="410" spans="1:8" s="33" customFormat="1" x14ac:dyDescent="0.2">
      <c r="A410" s="158"/>
      <c r="B410" s="32"/>
      <c r="C410" s="32"/>
      <c r="D410" s="32"/>
      <c r="E410" s="2"/>
      <c r="F410" s="162"/>
      <c r="G410" s="162"/>
      <c r="H410" s="162"/>
    </row>
    <row r="411" spans="1:8" s="33" customFormat="1" x14ac:dyDescent="0.2">
      <c r="A411" s="158"/>
      <c r="B411" s="32"/>
      <c r="C411" s="32"/>
      <c r="D411" s="32"/>
      <c r="E411" s="2"/>
      <c r="F411" s="162"/>
      <c r="G411" s="162"/>
      <c r="H411" s="162"/>
    </row>
    <row r="412" spans="1:8" s="33" customFormat="1" x14ac:dyDescent="0.2">
      <c r="A412" s="158"/>
      <c r="B412" s="32"/>
      <c r="C412" s="32"/>
      <c r="D412" s="32"/>
      <c r="E412" s="2"/>
      <c r="F412" s="162"/>
      <c r="G412" s="162"/>
      <c r="H412" s="162"/>
    </row>
    <row r="413" spans="1:8" s="33" customFormat="1" x14ac:dyDescent="0.2">
      <c r="A413" s="158"/>
      <c r="B413" s="32"/>
      <c r="C413" s="32"/>
      <c r="D413" s="32"/>
      <c r="E413" s="2"/>
      <c r="F413" s="162"/>
      <c r="G413" s="162"/>
      <c r="H413" s="162"/>
    </row>
    <row r="414" spans="1:8" s="33" customFormat="1" x14ac:dyDescent="0.2">
      <c r="A414" s="158"/>
      <c r="B414" s="32"/>
      <c r="C414" s="32"/>
      <c r="D414" s="32"/>
      <c r="E414" s="2"/>
      <c r="F414" s="162"/>
      <c r="G414" s="162"/>
      <c r="H414" s="162"/>
    </row>
    <row r="415" spans="1:8" s="33" customFormat="1" x14ac:dyDescent="0.2">
      <c r="A415" s="158"/>
      <c r="B415" s="32"/>
      <c r="C415" s="32"/>
      <c r="D415" s="32"/>
      <c r="E415" s="2"/>
      <c r="F415" s="162"/>
      <c r="G415" s="162"/>
      <c r="H415" s="162"/>
    </row>
    <row r="416" spans="1:8" s="33" customFormat="1" x14ac:dyDescent="0.2">
      <c r="A416" s="158"/>
      <c r="B416" s="32"/>
      <c r="C416" s="32"/>
      <c r="D416" s="32"/>
      <c r="E416" s="2"/>
      <c r="F416" s="162"/>
      <c r="G416" s="162"/>
      <c r="H416" s="162"/>
    </row>
    <row r="417" spans="1:8" s="33" customFormat="1" x14ac:dyDescent="0.2">
      <c r="A417" s="158"/>
      <c r="B417" s="32"/>
      <c r="C417" s="32"/>
      <c r="D417" s="32"/>
      <c r="E417" s="2"/>
      <c r="F417" s="162"/>
      <c r="G417" s="162"/>
      <c r="H417" s="162"/>
    </row>
    <row r="418" spans="1:8" s="33" customFormat="1" x14ac:dyDescent="0.2">
      <c r="A418" s="158"/>
      <c r="B418" s="32"/>
      <c r="C418" s="32"/>
      <c r="D418" s="32"/>
      <c r="E418" s="2"/>
      <c r="F418" s="162"/>
      <c r="G418" s="162"/>
      <c r="H418" s="162"/>
    </row>
    <row r="419" spans="1:8" s="33" customFormat="1" x14ac:dyDescent="0.2">
      <c r="A419" s="158"/>
      <c r="B419" s="32"/>
      <c r="C419" s="32"/>
      <c r="D419" s="32"/>
      <c r="E419" s="2"/>
      <c r="F419" s="162"/>
      <c r="G419" s="162"/>
      <c r="H419" s="162"/>
    </row>
    <row r="420" spans="1:8" s="33" customFormat="1" x14ac:dyDescent="0.2">
      <c r="A420" s="158"/>
      <c r="B420" s="32"/>
      <c r="C420" s="32"/>
      <c r="D420" s="32"/>
      <c r="E420" s="2"/>
      <c r="F420" s="162"/>
      <c r="G420" s="162"/>
      <c r="H420" s="162"/>
    </row>
    <row r="421" spans="1:8" s="33" customFormat="1" x14ac:dyDescent="0.2">
      <c r="A421" s="158"/>
      <c r="B421" s="32"/>
      <c r="C421" s="32"/>
      <c r="D421" s="32"/>
      <c r="E421" s="2"/>
      <c r="F421" s="162"/>
      <c r="G421" s="162"/>
      <c r="H421" s="162"/>
    </row>
    <row r="422" spans="1:8" s="33" customFormat="1" x14ac:dyDescent="0.2">
      <c r="A422" s="158"/>
      <c r="B422" s="32"/>
      <c r="C422" s="32"/>
      <c r="D422" s="32"/>
      <c r="E422" s="2"/>
      <c r="F422" s="162"/>
      <c r="G422" s="162"/>
      <c r="H422" s="162"/>
    </row>
    <row r="423" spans="1:8" s="33" customFormat="1" x14ac:dyDescent="0.2">
      <c r="A423" s="158"/>
      <c r="B423" s="32"/>
      <c r="C423" s="32"/>
      <c r="D423" s="32"/>
      <c r="E423" s="2"/>
      <c r="F423" s="162"/>
      <c r="G423" s="162"/>
      <c r="H423" s="162"/>
    </row>
    <row r="424" spans="1:8" s="33" customFormat="1" x14ac:dyDescent="0.2">
      <c r="A424" s="158"/>
      <c r="B424" s="32"/>
      <c r="C424" s="32"/>
      <c r="D424" s="32"/>
      <c r="E424" s="2"/>
      <c r="F424" s="162"/>
      <c r="G424" s="162"/>
      <c r="H424" s="162"/>
    </row>
    <row r="425" spans="1:8" s="33" customFormat="1" x14ac:dyDescent="0.2">
      <c r="A425" s="158"/>
      <c r="B425" s="32"/>
      <c r="C425" s="32"/>
      <c r="D425" s="32"/>
      <c r="E425" s="2"/>
      <c r="F425" s="162"/>
      <c r="G425" s="162"/>
      <c r="H425" s="162"/>
    </row>
    <row r="426" spans="1:8" s="33" customFormat="1" x14ac:dyDescent="0.2">
      <c r="A426" s="158"/>
      <c r="B426" s="32"/>
      <c r="C426" s="32"/>
      <c r="D426" s="32"/>
      <c r="E426" s="2"/>
      <c r="F426" s="162"/>
      <c r="G426" s="162"/>
      <c r="H426" s="162"/>
    </row>
    <row r="427" spans="1:8" s="33" customFormat="1" x14ac:dyDescent="0.2">
      <c r="A427" s="158"/>
      <c r="B427" s="32"/>
      <c r="C427" s="32"/>
      <c r="D427" s="32"/>
      <c r="E427" s="2"/>
      <c r="F427" s="162"/>
      <c r="G427" s="162"/>
      <c r="H427" s="162"/>
    </row>
    <row r="428" spans="1:8" s="33" customFormat="1" x14ac:dyDescent="0.2">
      <c r="A428" s="158"/>
      <c r="B428" s="32"/>
      <c r="C428" s="32"/>
      <c r="D428" s="32"/>
      <c r="E428" s="2"/>
      <c r="F428" s="162"/>
      <c r="G428" s="162"/>
      <c r="H428" s="162"/>
    </row>
    <row r="429" spans="1:8" s="33" customFormat="1" x14ac:dyDescent="0.2">
      <c r="A429" s="158"/>
      <c r="B429" s="32"/>
      <c r="C429" s="32"/>
      <c r="D429" s="32"/>
      <c r="E429" s="2"/>
      <c r="F429" s="162"/>
      <c r="G429" s="162"/>
      <c r="H429" s="162"/>
    </row>
    <row r="430" spans="1:8" s="33" customFormat="1" x14ac:dyDescent="0.2">
      <c r="A430" s="158"/>
      <c r="B430" s="32"/>
      <c r="C430" s="32"/>
      <c r="D430" s="32"/>
      <c r="E430" s="2"/>
      <c r="F430" s="162"/>
      <c r="G430" s="162"/>
      <c r="H430" s="162"/>
    </row>
    <row r="431" spans="1:8" s="33" customFormat="1" x14ac:dyDescent="0.2">
      <c r="A431" s="158"/>
      <c r="B431" s="32"/>
      <c r="C431" s="32"/>
      <c r="D431" s="32"/>
      <c r="E431" s="2"/>
      <c r="F431" s="162"/>
      <c r="G431" s="162"/>
      <c r="H431" s="162"/>
    </row>
    <row r="432" spans="1:8" s="33" customFormat="1" x14ac:dyDescent="0.2">
      <c r="A432" s="158"/>
      <c r="B432" s="32"/>
      <c r="C432" s="32"/>
      <c r="D432" s="32"/>
      <c r="E432" s="2"/>
      <c r="F432" s="162"/>
      <c r="G432" s="162"/>
      <c r="H432" s="162"/>
    </row>
    <row r="433" spans="1:8" s="33" customFormat="1" x14ac:dyDescent="0.2">
      <c r="A433" s="158"/>
      <c r="B433" s="32"/>
      <c r="C433" s="32"/>
      <c r="D433" s="32"/>
      <c r="E433" s="2"/>
      <c r="F433" s="162"/>
      <c r="G433" s="162"/>
      <c r="H433" s="162"/>
    </row>
    <row r="434" spans="1:8" s="33" customFormat="1" x14ac:dyDescent="0.2">
      <c r="A434" s="158"/>
      <c r="B434" s="32"/>
      <c r="C434" s="32"/>
      <c r="D434" s="32"/>
      <c r="E434" s="2"/>
      <c r="F434" s="162"/>
      <c r="G434" s="162"/>
      <c r="H434" s="162"/>
    </row>
    <row r="435" spans="1:8" s="33" customFormat="1" x14ac:dyDescent="0.2">
      <c r="A435" s="158"/>
      <c r="B435" s="32"/>
      <c r="C435" s="32"/>
      <c r="D435" s="32"/>
      <c r="E435" s="2"/>
      <c r="F435" s="162"/>
      <c r="G435" s="162"/>
      <c r="H435" s="162"/>
    </row>
    <row r="436" spans="1:8" s="33" customFormat="1" x14ac:dyDescent="0.2">
      <c r="A436" s="158"/>
      <c r="B436" s="32"/>
      <c r="C436" s="32"/>
      <c r="D436" s="32"/>
      <c r="E436" s="2"/>
      <c r="F436" s="162"/>
      <c r="G436" s="162"/>
      <c r="H436" s="162"/>
    </row>
    <row r="437" spans="1:8" s="33" customFormat="1" x14ac:dyDescent="0.2">
      <c r="A437" s="158"/>
      <c r="B437" s="32"/>
      <c r="C437" s="32"/>
      <c r="D437" s="32"/>
      <c r="E437" s="2"/>
      <c r="F437" s="162"/>
      <c r="G437" s="162"/>
      <c r="H437" s="162"/>
    </row>
    <row r="438" spans="1:8" s="33" customFormat="1" x14ac:dyDescent="0.2">
      <c r="A438" s="158"/>
      <c r="B438" s="32"/>
      <c r="C438" s="32"/>
      <c r="D438" s="32"/>
      <c r="E438" s="2"/>
      <c r="F438" s="162"/>
      <c r="G438" s="162"/>
      <c r="H438" s="162"/>
    </row>
    <row r="439" spans="1:8" s="33" customFormat="1" x14ac:dyDescent="0.2">
      <c r="A439" s="158"/>
      <c r="B439" s="32"/>
      <c r="C439" s="32"/>
      <c r="D439" s="32"/>
      <c r="E439" s="2"/>
      <c r="F439" s="162"/>
      <c r="G439" s="162"/>
      <c r="H439" s="162"/>
    </row>
    <row r="440" spans="1:8" s="33" customFormat="1" x14ac:dyDescent="0.2">
      <c r="A440" s="158"/>
      <c r="B440" s="32"/>
      <c r="C440" s="32"/>
      <c r="D440" s="32"/>
      <c r="E440" s="2"/>
      <c r="F440" s="162"/>
      <c r="G440" s="162"/>
      <c r="H440" s="162"/>
    </row>
    <row r="441" spans="1:8" s="33" customFormat="1" x14ac:dyDescent="0.2">
      <c r="A441" s="158"/>
      <c r="B441" s="32"/>
      <c r="C441" s="32"/>
      <c r="D441" s="32"/>
      <c r="E441" s="2"/>
      <c r="F441" s="162"/>
      <c r="G441" s="162"/>
      <c r="H441" s="162"/>
    </row>
    <row r="442" spans="1:8" s="33" customFormat="1" x14ac:dyDescent="0.2">
      <c r="A442" s="158"/>
      <c r="B442" s="32"/>
      <c r="C442" s="32"/>
      <c r="D442" s="32"/>
      <c r="E442" s="2"/>
      <c r="F442" s="162"/>
      <c r="G442" s="162"/>
      <c r="H442" s="162"/>
    </row>
    <row r="443" spans="1:8" s="33" customFormat="1" x14ac:dyDescent="0.2">
      <c r="A443" s="158"/>
      <c r="B443" s="32"/>
      <c r="C443" s="32"/>
      <c r="D443" s="32"/>
      <c r="E443" s="2"/>
      <c r="F443" s="162"/>
      <c r="G443" s="162"/>
      <c r="H443" s="162"/>
    </row>
    <row r="444" spans="1:8" s="33" customFormat="1" x14ac:dyDescent="0.2">
      <c r="A444" s="158"/>
      <c r="B444" s="32"/>
      <c r="C444" s="32"/>
      <c r="D444" s="32"/>
      <c r="E444" s="2"/>
      <c r="F444" s="162"/>
      <c r="G444" s="162"/>
      <c r="H444" s="162"/>
    </row>
    <row r="445" spans="1:8" s="33" customFormat="1" x14ac:dyDescent="0.2">
      <c r="A445" s="158"/>
      <c r="B445" s="32"/>
      <c r="C445" s="32"/>
      <c r="D445" s="32"/>
      <c r="E445" s="2"/>
      <c r="F445" s="162"/>
      <c r="G445" s="162"/>
      <c r="H445" s="162"/>
    </row>
    <row r="446" spans="1:8" s="33" customFormat="1" x14ac:dyDescent="0.2">
      <c r="A446" s="158"/>
      <c r="B446" s="32"/>
      <c r="C446" s="32"/>
      <c r="D446" s="32"/>
      <c r="E446" s="2"/>
      <c r="F446" s="162"/>
      <c r="G446" s="162"/>
      <c r="H446" s="162"/>
    </row>
    <row r="447" spans="1:8" s="33" customFormat="1" x14ac:dyDescent="0.2">
      <c r="A447" s="158"/>
      <c r="B447" s="32"/>
      <c r="C447" s="32"/>
      <c r="D447" s="32"/>
      <c r="E447" s="2"/>
      <c r="F447" s="162"/>
      <c r="G447" s="162"/>
      <c r="H447" s="162"/>
    </row>
    <row r="448" spans="1:8" s="33" customFormat="1" x14ac:dyDescent="0.2">
      <c r="A448" s="158"/>
      <c r="B448" s="32"/>
      <c r="C448" s="32"/>
      <c r="D448" s="32"/>
      <c r="E448" s="2"/>
      <c r="F448" s="162"/>
      <c r="G448" s="162"/>
      <c r="H448" s="162"/>
    </row>
    <row r="449" spans="1:8" s="33" customFormat="1" x14ac:dyDescent="0.2">
      <c r="A449" s="158"/>
      <c r="B449" s="32"/>
      <c r="C449" s="32"/>
      <c r="D449" s="32"/>
      <c r="E449" s="2"/>
      <c r="F449" s="162"/>
      <c r="G449" s="162"/>
      <c r="H449" s="162"/>
    </row>
    <row r="450" spans="1:8" s="33" customFormat="1" x14ac:dyDescent="0.2">
      <c r="A450" s="158"/>
      <c r="B450" s="32"/>
      <c r="C450" s="32"/>
      <c r="D450" s="32"/>
      <c r="E450" s="2"/>
      <c r="F450" s="162"/>
      <c r="G450" s="162"/>
      <c r="H450" s="162"/>
    </row>
    <row r="451" spans="1:8" s="33" customFormat="1" x14ac:dyDescent="0.2">
      <c r="A451" s="158"/>
      <c r="B451" s="32"/>
      <c r="C451" s="32"/>
      <c r="D451" s="32"/>
      <c r="E451" s="2"/>
      <c r="F451" s="162"/>
      <c r="G451" s="162"/>
      <c r="H451" s="162"/>
    </row>
    <row r="452" spans="1:8" s="33" customFormat="1" x14ac:dyDescent="0.2">
      <c r="A452" s="158"/>
      <c r="B452" s="32"/>
      <c r="C452" s="32"/>
      <c r="D452" s="32"/>
      <c r="E452" s="2"/>
      <c r="F452" s="162"/>
      <c r="G452" s="162"/>
      <c r="H452" s="162"/>
    </row>
    <row r="453" spans="1:8" s="33" customFormat="1" x14ac:dyDescent="0.2">
      <c r="A453" s="158"/>
      <c r="B453" s="32"/>
      <c r="C453" s="32"/>
      <c r="D453" s="32"/>
      <c r="E453" s="2"/>
      <c r="F453" s="162"/>
      <c r="G453" s="162"/>
      <c r="H453" s="162"/>
    </row>
    <row r="454" spans="1:8" s="33" customFormat="1" x14ac:dyDescent="0.2">
      <c r="A454" s="158"/>
      <c r="B454" s="32"/>
      <c r="C454" s="32"/>
      <c r="D454" s="32"/>
      <c r="E454" s="2"/>
      <c r="F454" s="162"/>
      <c r="G454" s="162"/>
      <c r="H454" s="162"/>
    </row>
    <row r="455" spans="1:8" s="33" customFormat="1" x14ac:dyDescent="0.2">
      <c r="A455" s="158"/>
      <c r="B455" s="32"/>
      <c r="C455" s="32"/>
      <c r="D455" s="32"/>
      <c r="E455" s="2"/>
      <c r="F455" s="162"/>
      <c r="G455" s="162"/>
      <c r="H455" s="162"/>
    </row>
    <row r="456" spans="1:8" s="33" customFormat="1" x14ac:dyDescent="0.2">
      <c r="A456" s="158"/>
      <c r="B456" s="32"/>
      <c r="C456" s="32"/>
      <c r="D456" s="32"/>
      <c r="E456" s="2"/>
      <c r="F456" s="162"/>
      <c r="G456" s="162"/>
      <c r="H456" s="162"/>
    </row>
    <row r="457" spans="1:8" s="33" customFormat="1" x14ac:dyDescent="0.2">
      <c r="A457" s="158"/>
      <c r="B457" s="32"/>
      <c r="C457" s="32"/>
      <c r="D457" s="32"/>
      <c r="E457" s="2"/>
      <c r="F457" s="162"/>
      <c r="G457" s="162"/>
      <c r="H457" s="162"/>
    </row>
    <row r="458" spans="1:8" s="33" customFormat="1" x14ac:dyDescent="0.2">
      <c r="A458" s="158"/>
      <c r="B458" s="32"/>
      <c r="C458" s="32"/>
      <c r="D458" s="32"/>
      <c r="E458" s="2"/>
      <c r="F458" s="162"/>
      <c r="G458" s="162"/>
      <c r="H458" s="162"/>
    </row>
    <row r="459" spans="1:8" s="33" customFormat="1" x14ac:dyDescent="0.2">
      <c r="A459" s="158"/>
      <c r="B459" s="32"/>
      <c r="C459" s="32"/>
      <c r="D459" s="32"/>
      <c r="E459" s="2"/>
      <c r="F459" s="162"/>
      <c r="G459" s="162"/>
      <c r="H459" s="162"/>
    </row>
    <row r="460" spans="1:8" s="33" customFormat="1" x14ac:dyDescent="0.2">
      <c r="A460" s="158"/>
      <c r="B460" s="32"/>
      <c r="C460" s="32"/>
      <c r="D460" s="32"/>
      <c r="E460" s="2"/>
      <c r="F460" s="162"/>
      <c r="G460" s="162"/>
      <c r="H460" s="162"/>
    </row>
    <row r="461" spans="1:8" s="33" customFormat="1" x14ac:dyDescent="0.2">
      <c r="A461" s="158"/>
      <c r="B461" s="32"/>
      <c r="C461" s="32"/>
      <c r="D461" s="32"/>
      <c r="E461" s="2"/>
      <c r="F461" s="162"/>
      <c r="G461" s="162"/>
      <c r="H461" s="162"/>
    </row>
    <row r="462" spans="1:8" s="33" customFormat="1" x14ac:dyDescent="0.2">
      <c r="A462" s="158"/>
      <c r="B462" s="32"/>
      <c r="C462" s="32"/>
      <c r="D462" s="32"/>
      <c r="E462" s="2"/>
      <c r="F462" s="162"/>
      <c r="G462" s="162"/>
      <c r="H462" s="162"/>
    </row>
    <row r="463" spans="1:8" s="33" customFormat="1" x14ac:dyDescent="0.2">
      <c r="A463" s="158"/>
      <c r="B463" s="32"/>
      <c r="C463" s="32"/>
      <c r="D463" s="32"/>
      <c r="E463" s="2"/>
      <c r="F463" s="162"/>
      <c r="G463" s="162"/>
      <c r="H463" s="162"/>
    </row>
    <row r="464" spans="1:8" s="33" customFormat="1" x14ac:dyDescent="0.2">
      <c r="A464" s="158"/>
      <c r="B464" s="32"/>
      <c r="C464" s="32"/>
      <c r="D464" s="32"/>
      <c r="E464" s="2"/>
      <c r="F464" s="162"/>
      <c r="G464" s="162"/>
      <c r="H464" s="162"/>
    </row>
    <row r="465" spans="1:8" s="33" customFormat="1" x14ac:dyDescent="0.2">
      <c r="A465" s="158"/>
      <c r="B465" s="32"/>
      <c r="C465" s="32"/>
      <c r="D465" s="32"/>
      <c r="E465" s="2"/>
      <c r="F465" s="162"/>
      <c r="G465" s="162"/>
      <c r="H465" s="162"/>
    </row>
    <row r="466" spans="1:8" s="33" customFormat="1" x14ac:dyDescent="0.2">
      <c r="A466" s="158"/>
      <c r="B466" s="32"/>
      <c r="C466" s="32"/>
      <c r="D466" s="32"/>
      <c r="E466" s="2"/>
      <c r="F466" s="162"/>
      <c r="G466" s="162"/>
      <c r="H466" s="162"/>
    </row>
    <row r="467" spans="1:8" s="33" customFormat="1" x14ac:dyDescent="0.2">
      <c r="A467" s="158"/>
      <c r="B467" s="32"/>
      <c r="C467" s="32"/>
      <c r="D467" s="32"/>
      <c r="E467" s="2"/>
      <c r="F467" s="162"/>
      <c r="G467" s="162"/>
      <c r="H467" s="162"/>
    </row>
    <row r="468" spans="1:8" s="33" customFormat="1" x14ac:dyDescent="0.2">
      <c r="A468" s="158"/>
      <c r="B468" s="32"/>
      <c r="C468" s="32"/>
      <c r="D468" s="32"/>
      <c r="E468" s="2"/>
      <c r="F468" s="162"/>
      <c r="G468" s="162"/>
      <c r="H468" s="162"/>
    </row>
    <row r="469" spans="1:8" s="33" customFormat="1" x14ac:dyDescent="0.2">
      <c r="A469" s="158"/>
      <c r="B469" s="32"/>
      <c r="C469" s="32"/>
      <c r="D469" s="32"/>
      <c r="E469" s="2"/>
      <c r="F469" s="162"/>
      <c r="G469" s="162"/>
      <c r="H469" s="162"/>
    </row>
    <row r="470" spans="1:8" s="33" customFormat="1" x14ac:dyDescent="0.2">
      <c r="A470" s="158"/>
      <c r="B470" s="32"/>
      <c r="C470" s="32"/>
      <c r="D470" s="32"/>
      <c r="E470" s="2"/>
      <c r="F470" s="162"/>
      <c r="G470" s="162"/>
      <c r="H470" s="162"/>
    </row>
    <row r="471" spans="1:8" s="33" customFormat="1" x14ac:dyDescent="0.2">
      <c r="A471" s="158"/>
      <c r="B471" s="32"/>
      <c r="C471" s="32"/>
      <c r="D471" s="32"/>
      <c r="E471" s="2"/>
      <c r="F471" s="162"/>
      <c r="G471" s="162"/>
      <c r="H471" s="162"/>
    </row>
    <row r="472" spans="1:8" s="33" customFormat="1" x14ac:dyDescent="0.2">
      <c r="A472" s="158"/>
      <c r="B472" s="32"/>
      <c r="C472" s="32"/>
      <c r="D472" s="32"/>
      <c r="E472" s="2"/>
      <c r="F472" s="162"/>
      <c r="G472" s="162"/>
      <c r="H472" s="162"/>
    </row>
    <row r="473" spans="1:8" s="33" customFormat="1" x14ac:dyDescent="0.2">
      <c r="A473" s="158"/>
      <c r="B473" s="32"/>
      <c r="C473" s="32"/>
      <c r="D473" s="32"/>
      <c r="E473" s="2"/>
      <c r="F473" s="162"/>
      <c r="G473" s="162"/>
      <c r="H473" s="162"/>
    </row>
    <row r="474" spans="1:8" s="33" customFormat="1" x14ac:dyDescent="0.2">
      <c r="A474" s="158"/>
      <c r="B474" s="32"/>
      <c r="C474" s="32"/>
      <c r="D474" s="32"/>
      <c r="E474" s="2"/>
      <c r="F474" s="162"/>
      <c r="G474" s="162"/>
      <c r="H474" s="162"/>
    </row>
    <row r="475" spans="1:8" s="33" customFormat="1" x14ac:dyDescent="0.2">
      <c r="A475" s="158"/>
      <c r="B475" s="32"/>
      <c r="C475" s="32"/>
      <c r="D475" s="32"/>
      <c r="E475" s="2"/>
      <c r="F475" s="162"/>
      <c r="G475" s="162"/>
      <c r="H475" s="162"/>
    </row>
    <row r="476" spans="1:8" s="33" customFormat="1" x14ac:dyDescent="0.2">
      <c r="A476" s="158"/>
      <c r="B476" s="32"/>
      <c r="C476" s="32"/>
      <c r="D476" s="32"/>
      <c r="E476" s="2"/>
      <c r="F476" s="162"/>
      <c r="G476" s="162"/>
      <c r="H476" s="162"/>
    </row>
    <row r="477" spans="1:8" s="33" customFormat="1" x14ac:dyDescent="0.2">
      <c r="A477" s="158"/>
      <c r="B477" s="32"/>
      <c r="C477" s="32"/>
      <c r="D477" s="32"/>
      <c r="E477" s="2"/>
      <c r="F477" s="162"/>
      <c r="G477" s="162"/>
      <c r="H477" s="162"/>
    </row>
    <row r="478" spans="1:8" s="33" customFormat="1" x14ac:dyDescent="0.2">
      <c r="A478" s="158"/>
      <c r="B478" s="32"/>
      <c r="C478" s="32"/>
      <c r="D478" s="32"/>
      <c r="E478" s="2"/>
      <c r="F478" s="162"/>
      <c r="G478" s="162"/>
      <c r="H478" s="162"/>
    </row>
    <row r="479" spans="1:8" s="33" customFormat="1" x14ac:dyDescent="0.2">
      <c r="A479" s="158"/>
      <c r="B479" s="32"/>
      <c r="C479" s="32"/>
      <c r="D479" s="32"/>
      <c r="E479" s="2"/>
      <c r="F479" s="162"/>
      <c r="G479" s="162"/>
      <c r="H479" s="162"/>
    </row>
    <row r="480" spans="1:8" s="33" customFormat="1" x14ac:dyDescent="0.2">
      <c r="A480" s="158"/>
      <c r="B480" s="32"/>
      <c r="C480" s="32"/>
      <c r="D480" s="32"/>
      <c r="E480" s="2"/>
      <c r="F480" s="162"/>
      <c r="G480" s="162"/>
      <c r="H480" s="162"/>
    </row>
    <row r="481" spans="1:8" s="33" customFormat="1" x14ac:dyDescent="0.2">
      <c r="A481" s="158"/>
      <c r="B481" s="32"/>
      <c r="C481" s="32"/>
      <c r="D481" s="32"/>
      <c r="E481" s="2"/>
      <c r="F481" s="162"/>
      <c r="G481" s="162"/>
      <c r="H481" s="162"/>
    </row>
    <row r="482" spans="1:8" s="33" customFormat="1" x14ac:dyDescent="0.2">
      <c r="A482" s="158"/>
      <c r="B482" s="32"/>
      <c r="C482" s="32"/>
      <c r="D482" s="32"/>
      <c r="E482" s="2"/>
      <c r="F482" s="162"/>
      <c r="G482" s="162"/>
      <c r="H482" s="162"/>
    </row>
    <row r="483" spans="1:8" s="33" customFormat="1" x14ac:dyDescent="0.2">
      <c r="A483" s="158"/>
      <c r="B483" s="32"/>
      <c r="C483" s="32"/>
      <c r="D483" s="32"/>
      <c r="E483" s="2"/>
      <c r="F483" s="162"/>
      <c r="G483" s="162"/>
      <c r="H483" s="162"/>
    </row>
    <row r="484" spans="1:8" s="33" customFormat="1" x14ac:dyDescent="0.2">
      <c r="A484" s="158"/>
      <c r="B484" s="32"/>
      <c r="C484" s="32"/>
      <c r="D484" s="32"/>
      <c r="E484" s="2"/>
      <c r="F484" s="162"/>
      <c r="G484" s="162"/>
      <c r="H484" s="162"/>
    </row>
    <row r="485" spans="1:8" s="33" customFormat="1" x14ac:dyDescent="0.2">
      <c r="A485" s="158"/>
      <c r="B485" s="32"/>
      <c r="C485" s="32"/>
      <c r="D485" s="32"/>
      <c r="E485" s="2"/>
      <c r="F485" s="162"/>
      <c r="G485" s="162"/>
      <c r="H485" s="162"/>
    </row>
    <row r="486" spans="1:8" s="33" customFormat="1" x14ac:dyDescent="0.2">
      <c r="A486" s="158"/>
      <c r="B486" s="32"/>
      <c r="C486" s="32"/>
      <c r="D486" s="32"/>
      <c r="E486" s="2"/>
      <c r="F486" s="162"/>
      <c r="G486" s="162"/>
      <c r="H486" s="162"/>
    </row>
    <row r="487" spans="1:8" s="33" customFormat="1" x14ac:dyDescent="0.2">
      <c r="A487" s="158"/>
      <c r="B487" s="32"/>
      <c r="C487" s="32"/>
      <c r="D487" s="32"/>
      <c r="E487" s="2"/>
      <c r="F487" s="162"/>
      <c r="G487" s="162"/>
      <c r="H487" s="162"/>
    </row>
    <row r="488" spans="1:8" s="33" customFormat="1" x14ac:dyDescent="0.2">
      <c r="A488" s="158"/>
      <c r="B488" s="32"/>
      <c r="C488" s="32"/>
      <c r="D488" s="32"/>
      <c r="E488" s="2"/>
      <c r="F488" s="162"/>
      <c r="G488" s="162"/>
      <c r="H488" s="162"/>
    </row>
    <row r="489" spans="1:8" s="33" customFormat="1" x14ac:dyDescent="0.2">
      <c r="A489" s="158"/>
      <c r="B489" s="32"/>
      <c r="C489" s="32"/>
      <c r="D489" s="32"/>
      <c r="E489" s="2"/>
      <c r="F489" s="162"/>
      <c r="G489" s="162"/>
      <c r="H489" s="162"/>
    </row>
    <row r="490" spans="1:8" s="33" customFormat="1" x14ac:dyDescent="0.2">
      <c r="A490" s="158"/>
      <c r="B490" s="32"/>
      <c r="C490" s="32"/>
      <c r="D490" s="32"/>
      <c r="E490" s="2"/>
      <c r="F490" s="162"/>
      <c r="G490" s="162"/>
      <c r="H490" s="162"/>
    </row>
    <row r="491" spans="1:8" s="33" customFormat="1" x14ac:dyDescent="0.2">
      <c r="A491" s="158"/>
      <c r="B491" s="32"/>
      <c r="C491" s="32"/>
      <c r="D491" s="32"/>
      <c r="E491" s="2"/>
      <c r="F491" s="162"/>
      <c r="G491" s="162"/>
      <c r="H491" s="162"/>
    </row>
    <row r="492" spans="1:8" s="33" customFormat="1" x14ac:dyDescent="0.2">
      <c r="A492" s="158"/>
      <c r="B492" s="32"/>
      <c r="C492" s="32"/>
      <c r="D492" s="32"/>
      <c r="E492" s="2"/>
      <c r="F492" s="162"/>
      <c r="G492" s="162"/>
      <c r="H492" s="162"/>
    </row>
    <row r="493" spans="1:8" s="33" customFormat="1" x14ac:dyDescent="0.2">
      <c r="A493" s="158"/>
      <c r="B493" s="32"/>
      <c r="C493" s="32"/>
      <c r="D493" s="32"/>
      <c r="E493" s="2"/>
      <c r="F493" s="162"/>
      <c r="G493" s="162"/>
      <c r="H493" s="162"/>
    </row>
    <row r="494" spans="1:8" s="33" customFormat="1" x14ac:dyDescent="0.2">
      <c r="A494" s="158"/>
      <c r="B494" s="32"/>
      <c r="C494" s="32"/>
      <c r="D494" s="32"/>
      <c r="E494" s="2"/>
      <c r="F494" s="162"/>
      <c r="G494" s="162"/>
      <c r="H494" s="162"/>
    </row>
    <row r="495" spans="1:8" s="33" customFormat="1" x14ac:dyDescent="0.2">
      <c r="A495" s="158"/>
      <c r="B495" s="32"/>
      <c r="C495" s="32"/>
      <c r="D495" s="32"/>
      <c r="E495" s="2"/>
      <c r="F495" s="162"/>
      <c r="G495" s="162"/>
      <c r="H495" s="162"/>
    </row>
    <row r="496" spans="1:8" s="33" customFormat="1" x14ac:dyDescent="0.2">
      <c r="A496" s="158"/>
      <c r="B496" s="32"/>
      <c r="C496" s="32"/>
      <c r="D496" s="32"/>
      <c r="E496" s="2"/>
      <c r="F496" s="162"/>
      <c r="G496" s="162"/>
      <c r="H496" s="162"/>
    </row>
    <row r="497" spans="1:8" s="33" customFormat="1" x14ac:dyDescent="0.2">
      <c r="A497" s="158"/>
      <c r="B497" s="32"/>
      <c r="C497" s="32"/>
      <c r="D497" s="32"/>
      <c r="E497" s="2"/>
      <c r="F497" s="162"/>
      <c r="G497" s="162"/>
      <c r="H497" s="162"/>
    </row>
    <row r="498" spans="1:8" s="33" customFormat="1" x14ac:dyDescent="0.2">
      <c r="A498" s="159"/>
      <c r="B498" s="32"/>
      <c r="C498" s="32"/>
      <c r="D498" s="32"/>
      <c r="E498" s="2"/>
      <c r="F498" s="162"/>
      <c r="G498" s="162"/>
      <c r="H498" s="162"/>
    </row>
  </sheetData>
  <sheetProtection selectLockedCells="1"/>
  <pageMargins left="0.31496062992125984" right="0.31496062992125984" top="0.43307086614173229" bottom="0.31496062992125984" header="0.31496062992125984" footer="0.31496062992125984"/>
  <pageSetup paperSize="9" scale="70" orientation="landscape" verticalDpi="90" r:id="rId1"/>
  <ignoredErrors>
    <ignoredError sqref="B10:B20 B7" unlocked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X28"/>
  <sheetViews>
    <sheetView showGridLines="0" zoomScale="80" zoomScaleNormal="80" workbookViewId="0">
      <pane xSplit="2" ySplit="8" topLeftCell="C26" activePane="bottomRight" state="frozen"/>
      <selection activeCell="G13" sqref="G13"/>
      <selection pane="topRight" activeCell="G13" sqref="G13"/>
      <selection pane="bottomLeft" activeCell="G13" sqref="G13"/>
      <selection pane="bottomRight" activeCell="E32" sqref="E32"/>
    </sheetView>
  </sheetViews>
  <sheetFormatPr defaultColWidth="8.85546875" defaultRowHeight="15" x14ac:dyDescent="0.25"/>
  <cols>
    <col min="1" max="1" width="69.85546875" bestFit="1" customWidth="1"/>
    <col min="2" max="2" width="10.140625" customWidth="1"/>
    <col min="3" max="5" width="12.85546875" customWidth="1"/>
    <col min="6" max="6" width="2.85546875" customWidth="1"/>
    <col min="7" max="8" width="8.85546875" customWidth="1"/>
    <col min="9" max="10" width="14.7109375" customWidth="1"/>
    <col min="12" max="25" width="0" hidden="1" customWidth="1"/>
  </cols>
  <sheetData>
    <row r="1" spans="1:24" ht="30" customHeight="1" x14ac:dyDescent="0.25">
      <c r="A1" s="17" t="str">
        <f>'Assumptions input'!A1</f>
        <v xml:space="preserve">XprESS multi-sinus dilation system for treating chronic sinusitis </v>
      </c>
      <c r="B1" s="173" t="s">
        <v>0</v>
      </c>
      <c r="C1" s="173" t="s">
        <v>0</v>
      </c>
      <c r="D1" s="173" t="s">
        <v>0</v>
      </c>
      <c r="E1" s="173" t="s">
        <v>0</v>
      </c>
      <c r="F1" s="173" t="s">
        <v>0</v>
      </c>
      <c r="G1" s="173" t="s">
        <v>0</v>
      </c>
      <c r="H1" s="173" t="s">
        <v>0</v>
      </c>
      <c r="I1" s="173" t="s">
        <v>0</v>
      </c>
      <c r="J1" s="173" t="s">
        <v>0</v>
      </c>
    </row>
    <row r="2" spans="1:24" ht="30" customHeight="1" x14ac:dyDescent="0.25">
      <c r="A2" s="167" t="s">
        <v>98</v>
      </c>
      <c r="B2" s="173" t="s">
        <v>0</v>
      </c>
      <c r="C2" s="173" t="s">
        <v>0</v>
      </c>
      <c r="D2" s="173" t="s">
        <v>0</v>
      </c>
      <c r="E2" s="173" t="s">
        <v>0</v>
      </c>
      <c r="F2" s="173" t="s">
        <v>0</v>
      </c>
      <c r="G2" s="173" t="s">
        <v>0</v>
      </c>
      <c r="H2" s="173" t="s">
        <v>0</v>
      </c>
      <c r="I2" s="173" t="s">
        <v>0</v>
      </c>
      <c r="J2" s="173" t="s">
        <v>0</v>
      </c>
    </row>
    <row r="3" spans="1:24" x14ac:dyDescent="0.25">
      <c r="A3" s="28" t="s">
        <v>0</v>
      </c>
      <c r="B3" s="28" t="s">
        <v>0</v>
      </c>
      <c r="C3" s="28" t="s">
        <v>0</v>
      </c>
      <c r="D3" s="28" t="s">
        <v>0</v>
      </c>
      <c r="E3" s="28" t="s">
        <v>0</v>
      </c>
      <c r="F3" s="28" t="s">
        <v>0</v>
      </c>
      <c r="G3" s="28" t="s">
        <v>0</v>
      </c>
      <c r="H3" s="28" t="s">
        <v>0</v>
      </c>
      <c r="I3" s="28" t="s">
        <v>0</v>
      </c>
      <c r="J3" s="28" t="s">
        <v>0</v>
      </c>
    </row>
    <row r="4" spans="1:24" x14ac:dyDescent="0.25">
      <c r="A4" s="168" t="s">
        <v>0</v>
      </c>
      <c r="B4" s="168" t="s">
        <v>0</v>
      </c>
      <c r="C4" s="168" t="s">
        <v>0</v>
      </c>
      <c r="D4" s="28" t="s">
        <v>0</v>
      </c>
      <c r="E4" s="28" t="s">
        <v>0</v>
      </c>
      <c r="F4" s="28" t="s">
        <v>0</v>
      </c>
      <c r="G4" s="28" t="s">
        <v>0</v>
      </c>
      <c r="H4" s="28" t="s">
        <v>0</v>
      </c>
      <c r="I4" s="28" t="s">
        <v>0</v>
      </c>
      <c r="J4" s="28" t="s">
        <v>0</v>
      </c>
    </row>
    <row r="5" spans="1:24" x14ac:dyDescent="0.25">
      <c r="A5" s="169" t="s">
        <v>12</v>
      </c>
      <c r="D5" s="28" t="s">
        <v>0</v>
      </c>
      <c r="E5" s="28" t="s">
        <v>0</v>
      </c>
      <c r="F5" s="28" t="s">
        <v>0</v>
      </c>
      <c r="G5" s="28" t="s">
        <v>0</v>
      </c>
      <c r="H5" s="28" t="s">
        <v>0</v>
      </c>
      <c r="I5" s="28" t="s">
        <v>0</v>
      </c>
      <c r="J5" s="28" t="s">
        <v>0</v>
      </c>
    </row>
    <row r="6" spans="1:24" x14ac:dyDescent="0.25">
      <c r="A6" s="169" t="s">
        <v>6</v>
      </c>
      <c r="B6" s="28" t="s">
        <v>0</v>
      </c>
      <c r="C6" s="28" t="s">
        <v>0</v>
      </c>
      <c r="D6" s="28" t="s">
        <v>0</v>
      </c>
      <c r="E6" s="28" t="s">
        <v>0</v>
      </c>
      <c r="F6" s="28" t="s">
        <v>0</v>
      </c>
      <c r="G6" s="28" t="s">
        <v>0</v>
      </c>
      <c r="H6" s="28" t="s">
        <v>0</v>
      </c>
      <c r="I6" s="28" t="s">
        <v>0</v>
      </c>
      <c r="J6" s="28" t="s">
        <v>0</v>
      </c>
    </row>
    <row r="7" spans="1:24" ht="15.75" thickBot="1" x14ac:dyDescent="0.3">
      <c r="A7" s="168" t="s">
        <v>0</v>
      </c>
      <c r="B7" s="28" t="s">
        <v>0</v>
      </c>
      <c r="C7" s="28" t="s">
        <v>0</v>
      </c>
      <c r="D7" s="28" t="s">
        <v>0</v>
      </c>
      <c r="E7" s="28" t="s">
        <v>0</v>
      </c>
      <c r="F7" s="28" t="s">
        <v>0</v>
      </c>
      <c r="G7" s="28" t="s">
        <v>0</v>
      </c>
      <c r="H7" s="28" t="s">
        <v>0</v>
      </c>
      <c r="I7" s="28" t="s">
        <v>0</v>
      </c>
      <c r="J7" s="28" t="s">
        <v>0</v>
      </c>
    </row>
    <row r="8" spans="1:24" ht="86.25" thickBot="1" x14ac:dyDescent="0.3">
      <c r="A8" s="100" t="s">
        <v>48</v>
      </c>
      <c r="B8" s="174" t="s">
        <v>15</v>
      </c>
      <c r="C8" s="218" t="s">
        <v>29</v>
      </c>
      <c r="D8" s="219" t="s">
        <v>30</v>
      </c>
      <c r="E8" s="103" t="s">
        <v>31</v>
      </c>
      <c r="F8" s="205"/>
      <c r="G8" s="220" t="s">
        <v>32</v>
      </c>
      <c r="H8" s="221" t="s">
        <v>33</v>
      </c>
      <c r="I8" s="269" t="s">
        <v>99</v>
      </c>
      <c r="J8" s="269" t="s">
        <v>100</v>
      </c>
    </row>
    <row r="9" spans="1:24" s="20" customFormat="1" ht="29.25" x14ac:dyDescent="0.25">
      <c r="A9" s="113" t="s">
        <v>60</v>
      </c>
      <c r="B9" s="175"/>
      <c r="C9" s="233">
        <f>'Assumptions input'!B13</f>
        <v>1</v>
      </c>
      <c r="D9" s="236">
        <f>'Assumptions input'!D9</f>
        <v>0.5</v>
      </c>
      <c r="E9" s="80">
        <v>0.5</v>
      </c>
      <c r="F9" s="227"/>
      <c r="G9" s="222"/>
      <c r="H9" s="223"/>
      <c r="I9" s="222"/>
      <c r="J9" s="223"/>
    </row>
    <row r="10" spans="1:24" x14ac:dyDescent="0.25">
      <c r="A10" s="170" t="s">
        <v>85</v>
      </c>
      <c r="B10" s="176"/>
      <c r="C10" s="234">
        <f>'Assumptions input'!B19</f>
        <v>0</v>
      </c>
      <c r="D10" s="237">
        <f>'Assumptions input'!D19*'Assumptions input'!D10</f>
        <v>0.2</v>
      </c>
      <c r="E10" s="59">
        <v>0.3</v>
      </c>
      <c r="F10" s="184"/>
      <c r="G10" s="224"/>
      <c r="H10" s="225"/>
      <c r="I10" s="226"/>
      <c r="J10" s="225"/>
    </row>
    <row r="11" spans="1:24" x14ac:dyDescent="0.25">
      <c r="A11" s="171" t="s">
        <v>86</v>
      </c>
      <c r="B11" s="176"/>
      <c r="C11" s="235">
        <f>'Assumptions input'!B20</f>
        <v>0</v>
      </c>
      <c r="D11" s="238">
        <f>'Assumptions input'!D20*'Assumptions input'!D10</f>
        <v>0.3</v>
      </c>
      <c r="E11" s="88">
        <v>0.2</v>
      </c>
      <c r="F11" s="184"/>
      <c r="G11" s="224"/>
      <c r="H11" s="224"/>
      <c r="I11" s="226"/>
      <c r="J11" s="224"/>
    </row>
    <row r="12" spans="1:24" x14ac:dyDescent="0.25">
      <c r="A12" s="114"/>
      <c r="B12" s="176"/>
      <c r="C12" s="187"/>
      <c r="D12" s="189"/>
      <c r="E12" s="190"/>
      <c r="F12" s="184"/>
      <c r="G12" s="188"/>
      <c r="H12" s="188"/>
      <c r="I12" s="191"/>
      <c r="J12" s="188"/>
    </row>
    <row r="13" spans="1:24" ht="29.25" x14ac:dyDescent="0.25">
      <c r="A13" s="113" t="s">
        <v>60</v>
      </c>
      <c r="B13" s="176">
        <f>'Resource impact template'!B6</f>
        <v>2645.1544104834147</v>
      </c>
      <c r="C13" s="182">
        <f>'Assumptions input'!C9</f>
        <v>100</v>
      </c>
      <c r="D13" s="183">
        <f>D9*C13</f>
        <v>50</v>
      </c>
      <c r="E13" s="183">
        <f>E9*C13</f>
        <v>50</v>
      </c>
      <c r="F13" s="184"/>
      <c r="G13" s="185">
        <f>D13-C13</f>
        <v>-50</v>
      </c>
      <c r="H13" s="182">
        <f>E13-C13</f>
        <v>-50</v>
      </c>
      <c r="I13" s="268">
        <f>G13*$B13</f>
        <v>-132257.72052417073</v>
      </c>
      <c r="J13" s="179">
        <f>H13*$B13</f>
        <v>-132257.72052417073</v>
      </c>
    </row>
    <row r="14" spans="1:24" x14ac:dyDescent="0.25">
      <c r="A14" s="170" t="s">
        <v>85</v>
      </c>
      <c r="B14" s="177">
        <f>'Resource impact template'!B8</f>
        <v>1359.53</v>
      </c>
      <c r="C14" s="182">
        <f>'Assumptions input'!C10</f>
        <v>0</v>
      </c>
      <c r="D14" s="183">
        <f>D10*C13</f>
        <v>20</v>
      </c>
      <c r="E14" s="183">
        <f>C13*E10</f>
        <v>30</v>
      </c>
      <c r="F14" s="184"/>
      <c r="G14" s="185">
        <f>D14-C14</f>
        <v>20</v>
      </c>
      <c r="H14" s="182">
        <f>E14-C14</f>
        <v>30</v>
      </c>
      <c r="I14" s="268">
        <f t="shared" ref="I14:I15" si="0">G14*$B14</f>
        <v>27190.6</v>
      </c>
      <c r="J14" s="179">
        <f t="shared" ref="J14:J15" si="1">H14*$B14</f>
        <v>40785.9</v>
      </c>
      <c r="L14" s="192"/>
      <c r="M14" s="192"/>
      <c r="N14" s="192"/>
      <c r="O14" s="192"/>
      <c r="P14" s="192"/>
      <c r="Q14" s="192"/>
      <c r="S14" s="192"/>
      <c r="T14" s="192"/>
      <c r="U14" s="192"/>
      <c r="V14" s="192"/>
      <c r="W14" s="192"/>
      <c r="X14" s="192"/>
    </row>
    <row r="15" spans="1:24" x14ac:dyDescent="0.25">
      <c r="A15" s="171" t="s">
        <v>86</v>
      </c>
      <c r="B15" s="177">
        <f>'Resource impact template'!B9</f>
        <v>1675.039619651347</v>
      </c>
      <c r="C15" s="193">
        <v>0</v>
      </c>
      <c r="D15" s="194">
        <f>C13*D11</f>
        <v>30</v>
      </c>
      <c r="E15" s="194">
        <f>E11*C13</f>
        <v>20</v>
      </c>
      <c r="F15" s="184"/>
      <c r="G15" s="185">
        <f>D15-C15</f>
        <v>30</v>
      </c>
      <c r="H15" s="182">
        <f>E15-C15</f>
        <v>20</v>
      </c>
      <c r="I15" s="268">
        <f t="shared" si="0"/>
        <v>50251.188589540412</v>
      </c>
      <c r="J15" s="179">
        <f t="shared" si="1"/>
        <v>33500.792393026939</v>
      </c>
      <c r="L15" s="192"/>
      <c r="M15" s="192"/>
      <c r="N15" s="192"/>
      <c r="O15" s="192"/>
      <c r="P15" s="192"/>
      <c r="Q15" s="192"/>
      <c r="S15" s="192"/>
      <c r="T15" s="192"/>
      <c r="U15" s="192"/>
      <c r="V15" s="192"/>
      <c r="W15" s="192"/>
      <c r="X15" s="192"/>
    </row>
    <row r="16" spans="1:24" ht="15.75" thickBot="1" x14ac:dyDescent="0.3">
      <c r="A16" s="111"/>
      <c r="B16" s="178"/>
      <c r="C16" s="195">
        <f>SUM(C13:C15)</f>
        <v>100</v>
      </c>
      <c r="D16" s="195">
        <f>SUM(D13:D15)</f>
        <v>100</v>
      </c>
      <c r="E16" s="195">
        <f>SUM(E13:E15)</f>
        <v>100</v>
      </c>
      <c r="F16" s="196"/>
      <c r="G16" s="197"/>
      <c r="H16" s="195"/>
      <c r="I16" s="198">
        <f>SUM(I13:I15)</f>
        <v>-54815.931934630309</v>
      </c>
      <c r="J16" s="199">
        <f>SUM(J13:J15)</f>
        <v>-57971.028131143794</v>
      </c>
      <c r="L16" s="200"/>
      <c r="M16" s="200"/>
      <c r="N16" s="200"/>
      <c r="O16" s="200"/>
      <c r="P16" s="200"/>
      <c r="Q16" s="200"/>
      <c r="R16" s="201"/>
      <c r="S16" s="200"/>
      <c r="T16" s="200"/>
      <c r="U16" s="200"/>
      <c r="V16" s="200"/>
      <c r="W16" s="200"/>
      <c r="X16" s="200"/>
    </row>
    <row r="17" spans="1:24" ht="15.75" thickBot="1" x14ac:dyDescent="0.3">
      <c r="A17" s="168" t="s">
        <v>0</v>
      </c>
      <c r="B17" s="28" t="s">
        <v>0</v>
      </c>
      <c r="C17" s="28" t="s">
        <v>0</v>
      </c>
      <c r="D17" s="28" t="s">
        <v>0</v>
      </c>
      <c r="E17" s="28" t="s">
        <v>0</v>
      </c>
      <c r="F17" s="28" t="s">
        <v>0</v>
      </c>
      <c r="G17" s="28" t="s">
        <v>0</v>
      </c>
      <c r="H17" s="28" t="s">
        <v>0</v>
      </c>
      <c r="I17" s="28" t="s">
        <v>0</v>
      </c>
      <c r="J17" s="28" t="s">
        <v>0</v>
      </c>
      <c r="T17" s="192">
        <f>T16-$S16</f>
        <v>0</v>
      </c>
      <c r="U17" s="192">
        <f>U16-$S16</f>
        <v>0</v>
      </c>
      <c r="V17" s="192">
        <f>V16-$S16</f>
        <v>0</v>
      </c>
      <c r="W17" s="192">
        <f>W16-$S16</f>
        <v>0</v>
      </c>
      <c r="X17" s="192">
        <f>X16-$S16</f>
        <v>0</v>
      </c>
    </row>
    <row r="18" spans="1:24" ht="86.25" thickBot="1" x14ac:dyDescent="0.3">
      <c r="A18" s="112" t="s">
        <v>70</v>
      </c>
      <c r="B18" s="174" t="s">
        <v>15</v>
      </c>
      <c r="C18" s="202" t="s">
        <v>29</v>
      </c>
      <c r="D18" s="203" t="s">
        <v>30</v>
      </c>
      <c r="E18" s="204" t="s">
        <v>31</v>
      </c>
      <c r="F18" s="205"/>
      <c r="G18" s="206" t="s">
        <v>32</v>
      </c>
      <c r="H18" s="207" t="s">
        <v>33</v>
      </c>
      <c r="I18" s="208" t="s">
        <v>101</v>
      </c>
      <c r="J18" s="208" t="s">
        <v>102</v>
      </c>
    </row>
    <row r="19" spans="1:24" x14ac:dyDescent="0.25">
      <c r="A19" s="113" t="s">
        <v>72</v>
      </c>
      <c r="B19" s="179">
        <f>'Resource impact template'!B13</f>
        <v>2150.6183339399477</v>
      </c>
      <c r="C19" s="182">
        <f>C13*'Assumptions input'!$B$15</f>
        <v>4.1000000000000005</v>
      </c>
      <c r="D19" s="183">
        <f>D13*'Assumptions input'!$D$15</f>
        <v>2.0500000000000003</v>
      </c>
      <c r="E19" s="182">
        <f>E13*'Assumptions input'!$D$15</f>
        <v>2.0500000000000003</v>
      </c>
      <c r="F19" s="209"/>
      <c r="G19" s="210">
        <f>D19-C19</f>
        <v>-2.0500000000000003</v>
      </c>
      <c r="H19" s="182">
        <f>E19-C19</f>
        <v>-2.0500000000000003</v>
      </c>
      <c r="I19" s="186">
        <f>G19*$B19</f>
        <v>-4408.7675845768936</v>
      </c>
      <c r="J19" s="177">
        <f>H19*$B19</f>
        <v>-4408.7675845768936</v>
      </c>
      <c r="L19" s="192">
        <f>C19</f>
        <v>4.1000000000000005</v>
      </c>
      <c r="M19" s="192">
        <f>C19+G19</f>
        <v>2.0500000000000003</v>
      </c>
      <c r="N19" s="192" t="e">
        <f>#REF!+H19</f>
        <v>#REF!</v>
      </c>
      <c r="O19" s="192" t="e">
        <f>#REF!+#REF!</f>
        <v>#REF!</v>
      </c>
      <c r="P19" s="192" t="e">
        <f>#REF!+#REF!</f>
        <v>#REF!</v>
      </c>
      <c r="Q19" s="192" t="e">
        <f>#REF!+#REF!</f>
        <v>#REF!</v>
      </c>
      <c r="S19" s="192">
        <f>(C19*B19)/1000</f>
        <v>8.8175351691537873</v>
      </c>
      <c r="T19" s="192">
        <f>$S19+I19</f>
        <v>-4399.9500494077402</v>
      </c>
      <c r="U19" s="192">
        <f>$S19+J19</f>
        <v>-4399.9500494077402</v>
      </c>
      <c r="V19" s="192" t="e">
        <f>$S19+#REF!</f>
        <v>#REF!</v>
      </c>
      <c r="W19" s="192" t="e">
        <f>$S19+#REF!</f>
        <v>#REF!</v>
      </c>
      <c r="X19" s="192" t="e">
        <f>$S19+#REF!</f>
        <v>#REF!</v>
      </c>
    </row>
    <row r="20" spans="1:24" x14ac:dyDescent="0.25">
      <c r="A20" s="114" t="s">
        <v>71</v>
      </c>
      <c r="B20" s="179">
        <f>'Resource impact template'!B14</f>
        <v>2150.6183339399477</v>
      </c>
      <c r="C20" s="182">
        <f>C14*'Assumptions input'!$B$22</f>
        <v>0</v>
      </c>
      <c r="D20" s="183">
        <f>D14*'Assumptions input'!$D$22</f>
        <v>0.45999999999999996</v>
      </c>
      <c r="E20" s="182">
        <f>E14*'Assumptions input'!$D$22</f>
        <v>0.69</v>
      </c>
      <c r="F20" s="209"/>
      <c r="G20" s="183">
        <f>D20-C20</f>
        <v>0.45999999999999996</v>
      </c>
      <c r="H20" s="182">
        <f>E20-C20</f>
        <v>0.69</v>
      </c>
      <c r="I20" s="186">
        <f>G20*$B20</f>
        <v>989.28443361237589</v>
      </c>
      <c r="J20" s="177">
        <f>H20*$B20</f>
        <v>1483.9266504185637</v>
      </c>
      <c r="L20" s="192"/>
      <c r="M20" s="192"/>
      <c r="N20" s="192"/>
      <c r="O20" s="192"/>
      <c r="P20" s="192"/>
      <c r="Q20" s="192"/>
      <c r="S20" s="192"/>
      <c r="T20" s="192"/>
      <c r="U20" s="192"/>
      <c r="V20" s="192"/>
      <c r="W20" s="192"/>
      <c r="X20" s="192"/>
    </row>
    <row r="21" spans="1:24" ht="15.75" thickBot="1" x14ac:dyDescent="0.3">
      <c r="A21" s="111" t="s">
        <v>80</v>
      </c>
      <c r="B21" s="180"/>
      <c r="C21" s="211">
        <f t="shared" ref="C21" si="2">SUM(C19:C20)</f>
        <v>4.1000000000000005</v>
      </c>
      <c r="D21" s="212">
        <f>SUM(D19:D20)</f>
        <v>2.5100000000000002</v>
      </c>
      <c r="E21" s="211">
        <f t="shared" ref="E21" si="3">SUM(E19:E20)</f>
        <v>2.74</v>
      </c>
      <c r="F21" s="213"/>
      <c r="G21" s="212">
        <f t="shared" ref="G21:H21" si="4">SUM(G19:G20)</f>
        <v>-1.5900000000000003</v>
      </c>
      <c r="H21" s="211">
        <f t="shared" si="4"/>
        <v>-1.3600000000000003</v>
      </c>
      <c r="I21" s="198">
        <f>SUM(I19:I20)</f>
        <v>-3419.4831509645178</v>
      </c>
      <c r="J21" s="199">
        <f>SUM(J19:J20)</f>
        <v>-2924.8409341583301</v>
      </c>
      <c r="L21" s="200">
        <f t="shared" ref="L21:Q21" si="5">SUM(L19:L20)</f>
        <v>4.1000000000000005</v>
      </c>
      <c r="M21" s="200">
        <f t="shared" si="5"/>
        <v>2.0500000000000003</v>
      </c>
      <c r="N21" s="200" t="e">
        <f t="shared" si="5"/>
        <v>#REF!</v>
      </c>
      <c r="O21" s="200" t="e">
        <f t="shared" si="5"/>
        <v>#REF!</v>
      </c>
      <c r="P21" s="200" t="e">
        <f t="shared" si="5"/>
        <v>#REF!</v>
      </c>
      <c r="Q21" s="200" t="e">
        <f t="shared" si="5"/>
        <v>#REF!</v>
      </c>
      <c r="R21" s="201"/>
      <c r="S21" s="200">
        <f t="shared" ref="S21:X21" si="6">SUM(S19:S20)</f>
        <v>8.8175351691537873</v>
      </c>
      <c r="T21" s="200">
        <f t="shared" si="6"/>
        <v>-4399.9500494077402</v>
      </c>
      <c r="U21" s="200">
        <f t="shared" si="6"/>
        <v>-4399.9500494077402</v>
      </c>
      <c r="V21" s="200" t="e">
        <f t="shared" si="6"/>
        <v>#REF!</v>
      </c>
      <c r="W21" s="200" t="e">
        <f t="shared" si="6"/>
        <v>#REF!</v>
      </c>
      <c r="X21" s="200" t="e">
        <f t="shared" si="6"/>
        <v>#REF!</v>
      </c>
    </row>
    <row r="22" spans="1:24" ht="15.75" thickBot="1" x14ac:dyDescent="0.3">
      <c r="A22" s="168" t="s">
        <v>0</v>
      </c>
      <c r="B22" s="28" t="s">
        <v>0</v>
      </c>
      <c r="C22" s="28" t="s">
        <v>0</v>
      </c>
      <c r="D22" s="28" t="s">
        <v>0</v>
      </c>
      <c r="E22" s="28" t="s">
        <v>0</v>
      </c>
      <c r="F22" s="28" t="s">
        <v>0</v>
      </c>
      <c r="G22" s="28" t="s">
        <v>0</v>
      </c>
      <c r="H22" s="28" t="s">
        <v>0</v>
      </c>
      <c r="I22" s="28" t="s">
        <v>0</v>
      </c>
      <c r="J22" s="28" t="s">
        <v>0</v>
      </c>
      <c r="T22" s="192">
        <f>T21-$S21</f>
        <v>-4408.7675845768936</v>
      </c>
      <c r="U22" s="192">
        <f>U21-$S21</f>
        <v>-4408.7675845768936</v>
      </c>
      <c r="V22" s="192" t="e">
        <f>V21-$S21</f>
        <v>#REF!</v>
      </c>
      <c r="W22" s="192" t="e">
        <f>W21-$S21</f>
        <v>#REF!</v>
      </c>
      <c r="X22" s="192" t="e">
        <f>X21-$S21</f>
        <v>#REF!</v>
      </c>
    </row>
    <row r="23" spans="1:24" ht="86.25" thickBot="1" x14ac:dyDescent="0.3">
      <c r="A23" s="112" t="s">
        <v>79</v>
      </c>
      <c r="B23" s="174" t="s">
        <v>15</v>
      </c>
      <c r="C23" s="202" t="s">
        <v>29</v>
      </c>
      <c r="D23" s="203" t="s">
        <v>30</v>
      </c>
      <c r="E23" s="204" t="s">
        <v>31</v>
      </c>
      <c r="F23" s="205"/>
      <c r="G23" s="206" t="s">
        <v>32</v>
      </c>
      <c r="H23" s="207" t="s">
        <v>33</v>
      </c>
      <c r="I23" s="208" t="s">
        <v>103</v>
      </c>
      <c r="J23" s="208" t="s">
        <v>102</v>
      </c>
    </row>
    <row r="24" spans="1:24" x14ac:dyDescent="0.25">
      <c r="A24" s="113" t="s">
        <v>72</v>
      </c>
      <c r="B24" s="179">
        <f>'Resource impact template'!B19</f>
        <v>2645.1544104834147</v>
      </c>
      <c r="C24" s="182">
        <f>C13*'Assumptions input'!$B$16</f>
        <v>1.7000000000000002</v>
      </c>
      <c r="D24" s="183">
        <f>D13*'Assumptions input'!$D$16</f>
        <v>0.85000000000000009</v>
      </c>
      <c r="E24" s="182">
        <f>E13*'Assumptions input'!$D$16</f>
        <v>0.85000000000000009</v>
      </c>
      <c r="F24" s="209"/>
      <c r="G24" s="210">
        <f>D24-C24</f>
        <v>-0.85000000000000009</v>
      </c>
      <c r="H24" s="182">
        <f>E24-C24</f>
        <v>-0.85000000000000009</v>
      </c>
      <c r="I24" s="186">
        <f>G24*$B24</f>
        <v>-2248.3812489109027</v>
      </c>
      <c r="J24" s="177">
        <f>H24*$B24</f>
        <v>-2248.3812489109027</v>
      </c>
      <c r="L24" s="192">
        <f>C24</f>
        <v>1.7000000000000002</v>
      </c>
      <c r="M24" s="192">
        <f>C24+G24</f>
        <v>0.85000000000000009</v>
      </c>
      <c r="N24" s="192" t="e">
        <f>#REF!+H24</f>
        <v>#REF!</v>
      </c>
      <c r="O24" s="192" t="e">
        <f>#REF!+#REF!</f>
        <v>#REF!</v>
      </c>
      <c r="P24" s="192" t="e">
        <f>#REF!+#REF!</f>
        <v>#REF!</v>
      </c>
      <c r="Q24" s="192" t="e">
        <f>#REF!+#REF!</f>
        <v>#REF!</v>
      </c>
      <c r="S24" s="192">
        <f>(C24*B24)/1000</f>
        <v>4.4967624978218055</v>
      </c>
      <c r="T24" s="192">
        <f>$S24+I24</f>
        <v>-2243.884486413081</v>
      </c>
      <c r="U24" s="192">
        <f>$S24+J24</f>
        <v>-2243.884486413081</v>
      </c>
      <c r="V24" s="192" t="e">
        <f>$S24+#REF!</f>
        <v>#REF!</v>
      </c>
      <c r="W24" s="192" t="e">
        <f>$S24+#REF!</f>
        <v>#REF!</v>
      </c>
      <c r="X24" s="192" t="e">
        <f>$S24+#REF!</f>
        <v>#REF!</v>
      </c>
    </row>
    <row r="25" spans="1:24" x14ac:dyDescent="0.25">
      <c r="A25" s="114" t="s">
        <v>71</v>
      </c>
      <c r="B25" s="179">
        <f>'Resource impact template'!B20</f>
        <v>1359.53</v>
      </c>
      <c r="C25" s="182">
        <f>C14*'Assumptions input'!$B$23</f>
        <v>0</v>
      </c>
      <c r="D25" s="183">
        <f>D14*'Assumptions input'!$D$23</f>
        <v>0.28000000000000003</v>
      </c>
      <c r="E25" s="182">
        <f>E14*'Assumptions input'!$D$23</f>
        <v>0.42</v>
      </c>
      <c r="F25" s="209"/>
      <c r="G25" s="183">
        <f>D25-C25</f>
        <v>0.28000000000000003</v>
      </c>
      <c r="H25" s="182">
        <f>E25-C25</f>
        <v>0.42</v>
      </c>
      <c r="I25" s="186">
        <f>G25*$B25</f>
        <v>380.66840000000002</v>
      </c>
      <c r="J25" s="177">
        <f>H25*$B25</f>
        <v>571.00259999999992</v>
      </c>
      <c r="L25" s="192"/>
      <c r="M25" s="192"/>
      <c r="N25" s="192"/>
      <c r="O25" s="192"/>
      <c r="P25" s="192"/>
      <c r="Q25" s="192"/>
      <c r="S25" s="192"/>
      <c r="T25" s="192"/>
      <c r="U25" s="192"/>
      <c r="V25" s="192"/>
      <c r="W25" s="192"/>
      <c r="X25" s="192"/>
    </row>
    <row r="26" spans="1:24" ht="15.75" thickBot="1" x14ac:dyDescent="0.3">
      <c r="A26" s="111" t="s">
        <v>81</v>
      </c>
      <c r="B26" s="180"/>
      <c r="C26" s="211">
        <f t="shared" ref="C26" si="7">SUM(C24:C25)</f>
        <v>1.7000000000000002</v>
      </c>
      <c r="D26" s="212">
        <f>SUM(D24:D25)</f>
        <v>1.1300000000000001</v>
      </c>
      <c r="E26" s="211">
        <f t="shared" ref="E26" si="8">SUM(E24:E25)</f>
        <v>1.27</v>
      </c>
      <c r="F26" s="213"/>
      <c r="G26" s="212">
        <f t="shared" ref="G26" si="9">SUM(G24:G25)</f>
        <v>-0.57000000000000006</v>
      </c>
      <c r="H26" s="211">
        <f t="shared" ref="H26" si="10">SUM(H24:H25)</f>
        <v>-0.4300000000000001</v>
      </c>
      <c r="I26" s="198">
        <f>SUM(I24:I25)</f>
        <v>-1867.7128489109027</v>
      </c>
      <c r="J26" s="199">
        <f>SUM(J24:J25)</f>
        <v>-1677.3786489109029</v>
      </c>
      <c r="L26" s="200">
        <f t="shared" ref="L26:Q26" si="11">SUM(L24:L25)</f>
        <v>1.7000000000000002</v>
      </c>
      <c r="M26" s="200">
        <f t="shared" si="11"/>
        <v>0.85000000000000009</v>
      </c>
      <c r="N26" s="200" t="e">
        <f t="shared" si="11"/>
        <v>#REF!</v>
      </c>
      <c r="O26" s="200" t="e">
        <f t="shared" si="11"/>
        <v>#REF!</v>
      </c>
      <c r="P26" s="200" t="e">
        <f t="shared" si="11"/>
        <v>#REF!</v>
      </c>
      <c r="Q26" s="200" t="e">
        <f t="shared" si="11"/>
        <v>#REF!</v>
      </c>
      <c r="R26" s="201"/>
      <c r="S26" s="200">
        <f t="shared" ref="S26:X26" si="12">SUM(S24:S25)</f>
        <v>4.4967624978218055</v>
      </c>
      <c r="T26" s="200">
        <f t="shared" si="12"/>
        <v>-2243.884486413081</v>
      </c>
      <c r="U26" s="200">
        <f t="shared" si="12"/>
        <v>-2243.884486413081</v>
      </c>
      <c r="V26" s="200" t="e">
        <f t="shared" si="12"/>
        <v>#REF!</v>
      </c>
      <c r="W26" s="200" t="e">
        <f t="shared" si="12"/>
        <v>#REF!</v>
      </c>
      <c r="X26" s="200" t="e">
        <f t="shared" si="12"/>
        <v>#REF!</v>
      </c>
    </row>
    <row r="27" spans="1:24" s="214" customFormat="1" ht="15.75" thickBot="1" x14ac:dyDescent="0.3">
      <c r="A27" s="168" t="s">
        <v>0</v>
      </c>
      <c r="B27" s="28" t="s">
        <v>0</v>
      </c>
      <c r="C27" s="28" t="s">
        <v>0</v>
      </c>
      <c r="D27" s="28" t="s">
        <v>0</v>
      </c>
      <c r="E27" s="28" t="s">
        <v>0</v>
      </c>
      <c r="F27" s="28" t="s">
        <v>0</v>
      </c>
      <c r="G27" s="28" t="s">
        <v>0</v>
      </c>
      <c r="H27" s="28" t="s">
        <v>0</v>
      </c>
      <c r="I27" s="28" t="s">
        <v>0</v>
      </c>
      <c r="J27" s="28" t="s">
        <v>0</v>
      </c>
    </row>
    <row r="28" spans="1:24" s="217" customFormat="1" ht="30" customHeight="1" thickBot="1" x14ac:dyDescent="0.3">
      <c r="A28" s="172" t="s">
        <v>104</v>
      </c>
      <c r="B28" s="181"/>
      <c r="C28" s="181"/>
      <c r="D28" s="181"/>
      <c r="E28" s="181"/>
      <c r="F28" s="181"/>
      <c r="G28" s="181"/>
      <c r="H28" s="181"/>
      <c r="I28" s="215">
        <f>I26+I21+I16</f>
        <v>-60103.127934505726</v>
      </c>
      <c r="J28" s="216">
        <f t="shared" ref="J28" si="13">J26+J21+J16</f>
        <v>-62573.247714213023</v>
      </c>
    </row>
  </sheetData>
  <sheetProtection selectLockedCells="1"/>
  <phoneticPr fontId="48" type="noConversion"/>
  <conditionalFormatting sqref="C9:C11">
    <cfRule type="expression" dxfId="2" priority="5">
      <formula>$C$9+$C$10+$C$11&lt;&gt;100%</formula>
    </cfRule>
  </conditionalFormatting>
  <conditionalFormatting sqref="D9:D11">
    <cfRule type="expression" dxfId="1" priority="12">
      <formula>$D$9+$D$10+$D$11&lt;&gt;100%</formula>
    </cfRule>
  </conditionalFormatting>
  <conditionalFormatting sqref="E9:E11">
    <cfRule type="expression" dxfId="0" priority="9">
      <formula>$E$9+$E$10+$E$11&lt;&gt;100%</formula>
    </cfRule>
  </conditionalFormatting>
  <dataValidations count="1">
    <dataValidation allowBlank="1" showInputMessage="1" showErrorMessage="1" prompt="Columns must add up to 100%" sqref="E9:E11" xr:uid="{00000000-0002-0000-0500-000000000000}"/>
  </dataValidations>
  <pageMargins left="0.70866141732283472" right="0.70866141732283472" top="0.74803149606299213" bottom="0.74803149606299213" header="0.31496062992125984" footer="0.31496062992125984"/>
  <pageSetup paperSize="9" scale="50" orientation="landscape" horizontalDpi="4294967293"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19AE281A007444AFE16132345EFDB0" ma:contentTypeVersion="38" ma:contentTypeDescription="Create a new document." ma:contentTypeScope="" ma:versionID="78819ac71e211a19bf0b7c531fd8a302">
  <xsd:schema xmlns:xsd="http://www.w3.org/2001/XMLSchema" xmlns:xs="http://www.w3.org/2001/XMLSchema" xmlns:p="http://schemas.microsoft.com/office/2006/metadata/properties" xmlns:ns2="d128a637-afa5-4460-81a0-aa22287f9c65" xmlns:ns3="2116c76e-78f2-41c1-a853-de22b50df226" targetNamespace="http://schemas.microsoft.com/office/2006/metadata/properties" ma:root="true" ma:fieldsID="bfbf31f21d59a0867bead74a62992914" ns2:_="" ns3:_="">
    <xsd:import namespace="d128a637-afa5-4460-81a0-aa22287f9c65"/>
    <xsd:import namespace="2116c76e-78f2-41c1-a853-de22b50df226"/>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8a637-afa5-4460-81a0-aa22287f9c65"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MediaServiceAutoTags" ma:index="34" nillable="true" ma:displayName="Tags" ma:internalName="MediaServiceAutoTags" ma:readOnly="true">
      <xsd:simpleType>
        <xsd:restriction base="dms:Text"/>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element name="MediaServiceLocation" ma:index="39" nillable="true" ma:displayName="Location" ma:internalName="MediaServiceLocation" ma:readOnly="true">
      <xsd:simpleType>
        <xsd:restriction base="dms:Text"/>
      </xsd:simpleType>
    </xsd:element>
    <xsd:element name="MediaLengthInSeconds" ma:index="40" nillable="true" ma:displayName="Length (seconds)"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76624216-d583-4636-a04d-17921d6eaf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4" nillable="true" ma:displayName="MediaServiceObjectDetectorVersions" ma:hidden="true" ma:indexed="true" ma:internalName="MediaServiceObjectDetectorVersions" ma:readOnly="true">
      <xsd:simpleType>
        <xsd:restriction base="dms:Text"/>
      </xsd:simpleType>
    </xsd:element>
    <xsd:element name="MediaServiceSearchProperties" ma:index="4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16c76e-78f2-41c1-a853-de22b50df226"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element name="TaxCatchAll" ma:index="43" nillable="true" ma:displayName="Taxonomy Catch All Column" ma:hidden="true" ma:list="{29da87e8-ad77-4da3-89c1-c68ae76c0de3}" ma:internalName="TaxCatchAll" ma:showField="CatchAllData" ma:web="2116c76e-78f2-41c1-a853-de22b50df2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mplates xmlns="d128a637-afa5-4460-81a0-aa22287f9c65" xsi:nil="true"/>
    <NotebookType xmlns="d128a637-afa5-4460-81a0-aa22287f9c65" xsi:nil="true"/>
    <CultureName xmlns="d128a637-afa5-4460-81a0-aa22287f9c65" xsi:nil="true"/>
    <Leaders xmlns="d128a637-afa5-4460-81a0-aa22287f9c65">
      <UserInfo>
        <DisplayName/>
        <AccountId xsi:nil="true"/>
        <AccountType/>
      </UserInfo>
    </Leaders>
    <Invited_Leaders xmlns="d128a637-afa5-4460-81a0-aa22287f9c65" xsi:nil="true"/>
    <Owner xmlns="d128a637-afa5-4460-81a0-aa22287f9c65">
      <UserInfo>
        <DisplayName/>
        <AccountId xsi:nil="true"/>
        <AccountType/>
      </UserInfo>
    </Owner>
    <Distribution_Groups xmlns="d128a637-afa5-4460-81a0-aa22287f9c65" xsi:nil="true"/>
    <lcf76f155ced4ddcb4097134ff3c332f xmlns="d128a637-afa5-4460-81a0-aa22287f9c65">
      <Terms xmlns="http://schemas.microsoft.com/office/infopath/2007/PartnerControls"/>
    </lcf76f155ced4ddcb4097134ff3c332f>
    <TeamsChannelId xmlns="d128a637-afa5-4460-81a0-aa22287f9c65" xsi:nil="true"/>
    <Math_Settings xmlns="d128a637-afa5-4460-81a0-aa22287f9c65" xsi:nil="true"/>
    <AppVersion xmlns="d128a637-afa5-4460-81a0-aa22287f9c65" xsi:nil="true"/>
    <LMS_Mappings xmlns="d128a637-afa5-4460-81a0-aa22287f9c65" xsi:nil="true"/>
    <IsNotebookLocked xmlns="d128a637-afa5-4460-81a0-aa22287f9c65" xsi:nil="true"/>
    <DefaultSectionNames xmlns="d128a637-afa5-4460-81a0-aa22287f9c65" xsi:nil="true"/>
    <Members xmlns="d128a637-afa5-4460-81a0-aa22287f9c65">
      <UserInfo>
        <DisplayName/>
        <AccountId xsi:nil="true"/>
        <AccountType/>
      </UserInfo>
    </Members>
    <Member_Groups xmlns="d128a637-afa5-4460-81a0-aa22287f9c65">
      <UserInfo>
        <DisplayName/>
        <AccountId xsi:nil="true"/>
        <AccountType/>
      </UserInfo>
    </Member_Groups>
    <Self_Registration_Enabled xmlns="d128a637-afa5-4460-81a0-aa22287f9c65" xsi:nil="true"/>
    <FolderType xmlns="d128a637-afa5-4460-81a0-aa22287f9c65" xsi:nil="true"/>
    <Invited_Members xmlns="d128a637-afa5-4460-81a0-aa22287f9c65" xsi:nil="true"/>
    <Has_Leaders_Only_SectionGroup xmlns="d128a637-afa5-4460-81a0-aa22287f9c65" xsi:nil="true"/>
    <TaxCatchAll xmlns="2116c76e-78f2-41c1-a853-de22b50df226" xsi:nil="true"/>
    <Is_Collaboration_Space_Locked xmlns="d128a637-afa5-4460-81a0-aa22287f9c65" xsi:nil="true"/>
  </documentManagement>
</p:properties>
</file>

<file path=customXml/itemProps1.xml><?xml version="1.0" encoding="utf-8"?>
<ds:datastoreItem xmlns:ds="http://schemas.openxmlformats.org/officeDocument/2006/customXml" ds:itemID="{2CF1237C-69CC-4345-B2C3-52FE9D35CD36}"/>
</file>

<file path=customXml/itemProps2.xml><?xml version="1.0" encoding="utf-8"?>
<ds:datastoreItem xmlns:ds="http://schemas.openxmlformats.org/officeDocument/2006/customXml" ds:itemID="{7A928B94-DE3B-474F-A5B3-CDF1E471900B}">
  <ds:schemaRefs>
    <ds:schemaRef ds:uri="http://schemas.microsoft.com/sharepoint/v3/contenttype/forms"/>
  </ds:schemaRefs>
</ds:datastoreItem>
</file>

<file path=customXml/itemProps3.xml><?xml version="1.0" encoding="utf-8"?>
<ds:datastoreItem xmlns:ds="http://schemas.openxmlformats.org/officeDocument/2006/customXml" ds:itemID="{6694EB52-0EDE-4D8D-A400-9A4B4C5DF01A}">
  <ds:schemaRefs>
    <ds:schemaRef ds:uri="http://schemas.microsoft.com/office/2006/documentManagement/types"/>
    <ds:schemaRef ds:uri="eb5676cf-e4ac-483b-bfb6-1343366a6377"/>
    <ds:schemaRef ds:uri="http://purl.org/dc/elements/1.1/"/>
    <ds:schemaRef ds:uri="http://schemas.microsoft.com/office/2006/metadata/properties"/>
    <ds:schemaRef ds:uri="http://schemas.openxmlformats.org/package/2006/metadata/core-properties"/>
    <ds:schemaRef ds:uri="863e37e5-05fc-42a3-b091-eb073e18d9af"/>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 page</vt:lpstr>
      <vt:lpstr>Guide</vt:lpstr>
      <vt:lpstr>Assumptions input</vt:lpstr>
      <vt:lpstr>Unit costs</vt:lpstr>
      <vt:lpstr>Resource impact template</vt:lpstr>
      <vt:lpstr>Resource impact over time</vt:lpstr>
      <vt:lpstr>'Assumptions input'!Print_Area</vt:lpstr>
      <vt:lpstr>'Resource impact over time'!Print_Area</vt:lpstr>
      <vt:lpstr>'Resource impact template'!Print_Area</vt:lpstr>
      <vt:lpstr>'Unit costs'!Print_Area</vt:lpstr>
      <vt:lpstr>'Assumptions input'!Print_Titles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MTG30 Resource impact template</dc:title>
  <dc:creator/>
  <cp:lastModifiedBy/>
  <dcterms:created xsi:type="dcterms:W3CDTF">2022-10-14T14:05:28Z</dcterms:created>
  <dcterms:modified xsi:type="dcterms:W3CDTF">2023-09-20T08:01:14Z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2023-03-30T13:01:11Z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1fb3ddea-ef00-4595-86a1-10b3fea63469</vt:lpwstr>
  </property>
  <property fmtid="{D5CDD505-2E9C-101B-9397-08002B2CF9AE}" pid="8" name="MSIP_Label_c69d85d5-6d9e-4305-a294-1f636ec0f2d6_ContentBits">
    <vt:lpwstr>0</vt:lpwstr>
  </property>
  <property fmtid="{D5CDD505-2E9C-101B-9397-08002B2CF9AE}" pid="9" name="ContentTypeId">
    <vt:lpwstr>0x010100AA19AE281A007444AFE16132345EFDB0</vt:lpwstr>
  </property>
</Properties>
</file>